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-120" windowWidth="13185" windowHeight="12585" tabRatio="927"/>
  </bookViews>
  <sheets>
    <sheet name="Хабаровск-2" sheetId="35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'Хабаровск-2'!$10:$13</definedName>
    <definedName name="_xlnm.Print_Area" localSheetId="0">'Хабаровск-2'!$B$1:$G$152</definedName>
  </definedNames>
  <calcPr calcId="145621"/>
</workbook>
</file>

<file path=xl/calcChain.xml><?xml version="1.0" encoding="utf-8"?>
<calcChain xmlns="http://schemas.openxmlformats.org/spreadsheetml/2006/main">
  <c r="D98" i="35" l="1"/>
  <c r="D24" i="35" l="1"/>
  <c r="D114" i="35" l="1"/>
  <c r="D103" i="35"/>
  <c r="D110" i="35" s="1"/>
  <c r="D48" i="35"/>
  <c r="D41" i="35"/>
  <c r="D30" i="35"/>
  <c r="D37" i="35" s="1"/>
  <c r="D39" i="35" l="1"/>
  <c r="D67" i="35" s="1"/>
  <c r="D92" i="35" l="1"/>
  <c r="G88" i="35"/>
  <c r="F88" i="35" s="1"/>
  <c r="D28" i="35" l="1"/>
  <c r="D96" i="35" l="1"/>
  <c r="G95" i="35" l="1"/>
  <c r="F95" i="35" s="1"/>
  <c r="G89" i="35"/>
  <c r="F89" i="35" s="1"/>
  <c r="G87" i="35"/>
  <c r="F87" i="35" s="1"/>
  <c r="G90" i="35"/>
  <c r="G91" i="35"/>
  <c r="F91" i="35" s="1"/>
  <c r="F90" i="35" l="1"/>
  <c r="G94" i="35" l="1"/>
  <c r="G96" i="35" l="1"/>
  <c r="E96" i="35" s="1"/>
  <c r="F94" i="35"/>
  <c r="F96" i="35" s="1"/>
  <c r="D97" i="35" l="1"/>
  <c r="G86" i="35"/>
  <c r="F86" i="35" l="1"/>
  <c r="G92" i="35"/>
  <c r="G97" i="35" s="1"/>
  <c r="E97" i="35" l="1"/>
  <c r="F92" i="35"/>
  <c r="F97" i="35" s="1"/>
  <c r="E92" i="35"/>
  <c r="G149" i="35" l="1"/>
  <c r="G150" i="35" l="1"/>
  <c r="F149" i="35"/>
  <c r="F150" i="35" s="1"/>
  <c r="F151" i="35" s="1"/>
  <c r="G151" i="35" l="1"/>
  <c r="D150" i="35" l="1"/>
  <c r="G27" i="35"/>
  <c r="G26" i="35"/>
  <c r="G25" i="35"/>
  <c r="G24" i="35"/>
  <c r="F24" i="35" s="1"/>
  <c r="G23" i="35"/>
  <c r="F23" i="35" s="1"/>
  <c r="G22" i="35"/>
  <c r="F22" i="35" s="1"/>
  <c r="G21" i="35"/>
  <c r="F21" i="35" s="1"/>
  <c r="G20" i="35"/>
  <c r="F20" i="35" s="1"/>
  <c r="G19" i="35"/>
  <c r="F19" i="35" s="1"/>
  <c r="G18" i="35"/>
  <c r="F18" i="35" s="1"/>
  <c r="G17" i="35"/>
  <c r="G16" i="35"/>
  <c r="D151" i="35" l="1"/>
  <c r="E150" i="35"/>
  <c r="F17" i="35"/>
  <c r="F25" i="35"/>
  <c r="F27" i="35"/>
  <c r="F26" i="35"/>
  <c r="G28" i="35"/>
  <c r="E28" i="35" s="1"/>
  <c r="F16" i="35"/>
  <c r="E151" i="35" l="1"/>
  <c r="F28" i="35"/>
  <c r="D68" i="35" l="1"/>
  <c r="D121" i="35" l="1"/>
  <c r="D112" i="35" s="1"/>
  <c r="D140" i="35" s="1"/>
  <c r="D141" i="35" s="1"/>
</calcChain>
</file>

<file path=xl/sharedStrings.xml><?xml version="1.0" encoding="utf-8"?>
<sst xmlns="http://schemas.openxmlformats.org/spreadsheetml/2006/main" count="146" uniqueCount="84">
  <si>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</si>
  <si>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</si>
  <si>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</si>
  <si>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</si>
  <si>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</si>
  <si>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</si>
  <si>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</si>
  <si>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Дневные стационары всех типов</t>
  </si>
  <si>
    <t>отоларингологические</t>
  </si>
  <si>
    <t>Итого по СДП</t>
  </si>
  <si>
    <t>Всего по ЛПУ</t>
  </si>
  <si>
    <t>урологические</t>
  </si>
  <si>
    <t>пульмонологические</t>
  </si>
  <si>
    <t>Холтеровское мониторирование</t>
  </si>
  <si>
    <t>УЗИ диагностика (доплерография)</t>
  </si>
  <si>
    <t>Компьютерная томография</t>
  </si>
  <si>
    <t>терапевтические</t>
  </si>
  <si>
    <t>кардиологические</t>
  </si>
  <si>
    <t>гинекологические</t>
  </si>
  <si>
    <t>сосудистой хирургии</t>
  </si>
  <si>
    <t>МРТ</t>
  </si>
  <si>
    <t>Эндоскопические методы исследования</t>
  </si>
  <si>
    <t>Лабораторные исследования</t>
  </si>
  <si>
    <t>УЗИ диагностика</t>
  </si>
  <si>
    <t>Флюорография</t>
  </si>
  <si>
    <t>гастроэнтерологические</t>
  </si>
  <si>
    <t>офтальмологические</t>
  </si>
  <si>
    <t>Электромиография</t>
  </si>
  <si>
    <t>ЭКГ</t>
  </si>
  <si>
    <t>неврологические</t>
  </si>
  <si>
    <t>травматологические</t>
  </si>
  <si>
    <t>ортопедические</t>
  </si>
  <si>
    <t>нефрологические</t>
  </si>
  <si>
    <t xml:space="preserve">хирургические </t>
  </si>
  <si>
    <t xml:space="preserve">Дневной стационар при поликлинике </t>
  </si>
  <si>
    <t>Итого по дневным стационарам всех типов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</si>
  <si>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</si>
  <si>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</si>
  <si>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</si>
  <si>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</si>
  <si>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Пункционная биопсия щитовидной железы</t>
  </si>
  <si>
    <t>МРТ с контрастным исследованием</t>
  </si>
  <si>
    <t>Всего посещений (по подушевому нормативу)</t>
  </si>
  <si>
    <t>Стационар дневного пребывания</t>
  </si>
  <si>
    <t>терапевтические (педиатрические)</t>
  </si>
  <si>
    <t>Итого по ДС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</si>
  <si>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</si>
  <si>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</si>
  <si>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</si>
  <si>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</si>
  <si>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</si>
  <si>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</si>
  <si>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</si>
  <si>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</si>
  <si>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Поликлиника (по подушевому нормативу)</t>
  </si>
  <si>
    <t>25. НУЗ "Дорожная клиническая больница на ст.Хабаровск-1 ОАО "Российские железные дороги"</t>
  </si>
  <si>
    <t>27. НУЗ "Отделенческая поликлиника на ст. Хабаровск-1 ОАО "РЖД"</t>
  </si>
  <si>
    <t>в т.ч. посещения в травмпункте (первичные)</t>
  </si>
  <si>
    <t>УЗИ-диагностика</t>
  </si>
  <si>
    <t>Чрезпищеводная электростимуляция  (ЧПЭС)</t>
  </si>
  <si>
    <t>Электроэнцефалография (ЭЭГ)</t>
  </si>
  <si>
    <t>Гемодиализ интермитирующий низкопоточный, сеанс лечения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</si>
  <si>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</si>
  <si>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</si>
  <si>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</si>
  <si>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</si>
  <si>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</si>
  <si>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1.3.4. Предварительные медицинские осмотры (при поступлении в ОУ)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</si>
  <si>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</si>
  <si>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</si>
  <si>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</si>
  <si>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</si>
  <si>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Объемы медицинской помощи (чел., посещ.)</t>
  </si>
  <si>
    <t>Наименование МО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</si>
  <si>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</si>
  <si>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</si>
  <si>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</si>
  <si>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</si>
  <si>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</si>
  <si>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в т.ч. посещения в приемных отделениях</t>
  </si>
  <si>
    <t>1.8. Посещения стоматологов</t>
  </si>
  <si>
    <t>в т.ч.  УЕТ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</si>
  <si>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</t>
  </si>
  <si>
    <t>Приложение №1 
к Решению Комиссии по разработке ТП ОМС от 30.10.2017  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</si>
</sst>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0.0"/>
  </numFmts>
  <fonts count="22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"/>
      <family val="1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165" fontId="7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2" applyFont="1" applyFill="1" applyBorder="1"/>
    <xf numFmtId="0" fontId="2" fillId="0" borderId="0" xfId="2" applyFont="1" applyFill="1"/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Border="1"/>
    <xf numFmtId="0" fontId="15" fillId="0" borderId="1" xfId="2" applyFont="1" applyFill="1" applyBorder="1" applyAlignment="1">
      <alignment horizontal="center"/>
    </xf>
    <xf numFmtId="0" fontId="15" fillId="0" borderId="3" xfId="2" applyFont="1" applyFill="1" applyBorder="1" applyAlignment="1">
      <alignment horizontal="center"/>
    </xf>
    <xf numFmtId="0" fontId="3" fillId="0" borderId="4" xfId="2" applyFont="1" applyFill="1" applyBorder="1" applyAlignment="1">
      <alignment horizontal="center" vertical="top"/>
    </xf>
    <xf numFmtId="0" fontId="11" fillId="0" borderId="0" xfId="2" applyFont="1" applyFill="1"/>
    <xf numFmtId="0" fontId="11" fillId="0" borderId="2" xfId="2" applyFont="1" applyFill="1" applyBorder="1" applyAlignment="1">
      <alignment horizontal="center" vertical="top"/>
    </xf>
    <xf numFmtId="0" fontId="5" fillId="0" borderId="2" xfId="2" applyFont="1" applyFill="1" applyBorder="1" applyAlignment="1">
      <alignment horizontal="center" vertical="center" wrapText="1"/>
    </xf>
    <xf numFmtId="1" fontId="5" fillId="0" borderId="2" xfId="2" applyNumberFormat="1" applyFont="1" applyFill="1" applyBorder="1" applyAlignment="1">
      <alignment horizontal="center"/>
    </xf>
    <xf numFmtId="0" fontId="6" fillId="0" borderId="0" xfId="2" applyFont="1" applyFill="1" applyBorder="1"/>
    <xf numFmtId="0" fontId="12" fillId="0" borderId="1" xfId="2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/>
    </xf>
    <xf numFmtId="164" fontId="5" fillId="0" borderId="10" xfId="1" applyNumberFormat="1" applyFont="1" applyFill="1" applyBorder="1"/>
    <xf numFmtId="0" fontId="8" fillId="0" borderId="5" xfId="2" applyFont="1" applyFill="1" applyBorder="1" applyAlignment="1">
      <alignment horizontal="left" indent="1"/>
    </xf>
    <xf numFmtId="164" fontId="5" fillId="0" borderId="5" xfId="2" applyNumberFormat="1" applyFont="1" applyFill="1" applyBorder="1" applyAlignment="1">
      <alignment horizontal="center"/>
    </xf>
    <xf numFmtId="164" fontId="5" fillId="0" borderId="8" xfId="1" applyNumberFormat="1" applyFont="1" applyFill="1" applyBorder="1"/>
    <xf numFmtId="164" fontId="5" fillId="0" borderId="8" xfId="1" applyNumberFormat="1" applyFont="1" applyFill="1" applyBorder="1" applyAlignment="1">
      <alignment horizontal="left" indent="1"/>
    </xf>
    <xf numFmtId="0" fontId="11" fillId="0" borderId="5" xfId="2" applyFont="1" applyFill="1" applyBorder="1" applyAlignment="1">
      <alignment horizontal="left" indent="2"/>
    </xf>
    <xf numFmtId="164" fontId="11" fillId="0" borderId="5" xfId="3" applyNumberFormat="1" applyFont="1" applyFill="1" applyBorder="1" applyAlignment="1">
      <alignment horizontal="left"/>
    </xf>
    <xf numFmtId="166" fontId="11" fillId="0" borderId="5" xfId="2" applyNumberFormat="1" applyFont="1" applyFill="1" applyBorder="1" applyAlignment="1">
      <alignment horizontal="left" indent="1"/>
    </xf>
    <xf numFmtId="0" fontId="11" fillId="0" borderId="5" xfId="2" applyFont="1" applyFill="1" applyBorder="1" applyAlignment="1">
      <alignment horizontal="left" vertical="justify" indent="2"/>
    </xf>
    <xf numFmtId="0" fontId="16" fillId="0" borderId="5" xfId="2" applyFont="1" applyFill="1" applyBorder="1" applyAlignment="1">
      <alignment horizontal="left" indent="2"/>
    </xf>
    <xf numFmtId="0" fontId="12" fillId="0" borderId="5" xfId="2" applyFont="1" applyFill="1" applyBorder="1" applyAlignment="1">
      <alignment horizontal="left" indent="1"/>
    </xf>
    <xf numFmtId="164" fontId="12" fillId="0" borderId="5" xfId="3" applyNumberFormat="1" applyFont="1" applyFill="1" applyBorder="1" applyAlignment="1">
      <alignment horizontal="left"/>
    </xf>
    <xf numFmtId="164" fontId="6" fillId="0" borderId="8" xfId="1" applyNumberFormat="1" applyFont="1" applyFill="1" applyBorder="1"/>
    <xf numFmtId="167" fontId="6" fillId="0" borderId="8" xfId="1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left" indent="1"/>
    </xf>
    <xf numFmtId="164" fontId="6" fillId="0" borderId="5" xfId="2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 wrapText="1" indent="2"/>
    </xf>
    <xf numFmtId="164" fontId="6" fillId="0" borderId="0" xfId="2" applyNumberFormat="1" applyFont="1" applyFill="1" applyBorder="1"/>
    <xf numFmtId="0" fontId="5" fillId="0" borderId="5" xfId="2" applyFont="1" applyFill="1" applyBorder="1" applyAlignment="1">
      <alignment horizontal="left" wrapText="1" indent="3"/>
    </xf>
    <xf numFmtId="0" fontId="5" fillId="0" borderId="5" xfId="2" applyFont="1" applyFill="1" applyBorder="1" applyAlignment="1">
      <alignment horizontal="right" wrapText="1" indent="3"/>
    </xf>
    <xf numFmtId="0" fontId="6" fillId="0" borderId="3" xfId="2" applyFont="1" applyFill="1" applyBorder="1" applyAlignment="1">
      <alignment horizontal="left" indent="1"/>
    </xf>
    <xf numFmtId="168" fontId="11" fillId="0" borderId="5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right" wrapText="1" indent="2"/>
    </xf>
    <xf numFmtId="0" fontId="5" fillId="0" borderId="3" xfId="2" applyFont="1" applyFill="1" applyBorder="1" applyAlignment="1">
      <alignment horizontal="right" wrapText="1" indent="3"/>
    </xf>
    <xf numFmtId="0" fontId="5" fillId="0" borderId="5" xfId="2" applyFont="1" applyFill="1" applyBorder="1" applyAlignment="1">
      <alignment horizontal="right" vertical="top" wrapText="1" indent="3"/>
    </xf>
    <xf numFmtId="0" fontId="6" fillId="0" borderId="3" xfId="2" applyFont="1" applyFill="1" applyBorder="1" applyAlignment="1">
      <alignment horizontal="right" wrapText="1" indent="3"/>
    </xf>
    <xf numFmtId="164" fontId="6" fillId="0" borderId="8" xfId="2" applyNumberFormat="1" applyFont="1" applyFill="1" applyBorder="1" applyAlignment="1">
      <alignment horizontal="right"/>
    </xf>
    <xf numFmtId="164" fontId="18" fillId="0" borderId="5" xfId="2" applyNumberFormat="1" applyFont="1" applyFill="1" applyBorder="1"/>
    <xf numFmtId="0" fontId="5" fillId="0" borderId="5" xfId="2" applyFont="1" applyFill="1" applyBorder="1" applyAlignment="1">
      <alignment horizontal="left" indent="2"/>
    </xf>
    <xf numFmtId="0" fontId="11" fillId="0" borderId="5" xfId="0" applyFont="1" applyFill="1" applyBorder="1" applyAlignment="1">
      <alignment horizontal="left" wrapText="1" indent="2"/>
    </xf>
    <xf numFmtId="0" fontId="21" fillId="0" borderId="5" xfId="2" applyFont="1" applyFill="1" applyBorder="1" applyAlignment="1">
      <alignment horizontal="left" wrapText="1" indent="1"/>
    </xf>
    <xf numFmtId="0" fontId="5" fillId="0" borderId="5" xfId="0" applyFont="1" applyFill="1" applyBorder="1" applyAlignment="1">
      <alignment horizontal="left" vertical="top" wrapText="1" indent="2"/>
    </xf>
    <xf numFmtId="0" fontId="13" fillId="0" borderId="5" xfId="2" applyFont="1" applyFill="1" applyBorder="1" applyAlignment="1">
      <alignment horizontal="left" wrapText="1" indent="1"/>
    </xf>
    <xf numFmtId="0" fontId="5" fillId="0" borderId="8" xfId="0" applyFont="1" applyFill="1" applyBorder="1" applyAlignment="1">
      <alignment horizontal="left" vertical="top" wrapText="1" indent="2"/>
    </xf>
    <xf numFmtId="0" fontId="5" fillId="0" borderId="5" xfId="2" applyFont="1" applyFill="1" applyBorder="1" applyAlignment="1">
      <alignment horizontal="left" wrapText="1" indent="1"/>
    </xf>
    <xf numFmtId="166" fontId="11" fillId="0" borderId="5" xfId="2" applyNumberFormat="1" applyFont="1" applyFill="1" applyBorder="1" applyAlignment="1">
      <alignment horizontal="center"/>
    </xf>
    <xf numFmtId="0" fontId="19" fillId="0" borderId="5" xfId="2" applyFont="1" applyFill="1" applyBorder="1" applyAlignment="1">
      <alignment horizontal="left" wrapText="1" indent="1"/>
    </xf>
    <xf numFmtId="164" fontId="13" fillId="0" borderId="8" xfId="1" applyNumberFormat="1" applyFont="1" applyFill="1" applyBorder="1"/>
    <xf numFmtId="164" fontId="13" fillId="0" borderId="5" xfId="0" applyNumberFormat="1" applyFont="1" applyFill="1" applyBorder="1" applyAlignment="1">
      <alignment horizontal="left" vertical="top" wrapText="1" indent="2"/>
    </xf>
    <xf numFmtId="0" fontId="9" fillId="0" borderId="5" xfId="2" applyFont="1" applyFill="1" applyBorder="1" applyAlignment="1">
      <alignment horizontal="left" wrapText="1" indent="1"/>
    </xf>
    <xf numFmtId="164" fontId="13" fillId="0" borderId="8" xfId="0" applyNumberFormat="1" applyFont="1" applyFill="1" applyBorder="1" applyAlignment="1">
      <alignment horizontal="left" vertical="top" wrapText="1" indent="2"/>
    </xf>
    <xf numFmtId="0" fontId="11" fillId="0" borderId="6" xfId="0" applyFont="1" applyFill="1" applyBorder="1" applyAlignment="1">
      <alignment horizontal="left" wrapText="1" indent="2"/>
    </xf>
    <xf numFmtId="164" fontId="5" fillId="0" borderId="5" xfId="6" applyNumberFormat="1" applyFont="1" applyFill="1" applyBorder="1"/>
    <xf numFmtId="168" fontId="5" fillId="0" borderId="5" xfId="1" applyNumberFormat="1" applyFont="1" applyFill="1" applyBorder="1" applyAlignment="1">
      <alignment horizontal="center"/>
    </xf>
    <xf numFmtId="171" fontId="5" fillId="0" borderId="5" xfId="2" applyNumberFormat="1" applyFont="1" applyFill="1" applyBorder="1" applyAlignment="1">
      <alignment horizontal="center"/>
    </xf>
    <xf numFmtId="171" fontId="5" fillId="0" borderId="8" xfId="2" applyNumberFormat="1" applyFont="1" applyFill="1" applyBorder="1" applyAlignment="1">
      <alignment horizontal="center"/>
    </xf>
    <xf numFmtId="0" fontId="18" fillId="0" borderId="6" xfId="2" applyFont="1" applyFill="1" applyBorder="1" applyAlignment="1">
      <alignment horizontal="left" indent="2"/>
    </xf>
    <xf numFmtId="168" fontId="13" fillId="0" borderId="5" xfId="1" applyNumberFormat="1" applyFont="1" applyFill="1" applyBorder="1" applyAlignment="1">
      <alignment horizontal="center"/>
    </xf>
    <xf numFmtId="167" fontId="13" fillId="0" borderId="8" xfId="1" applyNumberFormat="1" applyFont="1" applyFill="1" applyBorder="1" applyAlignment="1">
      <alignment horizontal="center"/>
    </xf>
    <xf numFmtId="168" fontId="13" fillId="0" borderId="3" xfId="1" applyNumberFormat="1" applyFont="1" applyFill="1" applyBorder="1" applyAlignment="1">
      <alignment horizontal="center"/>
    </xf>
    <xf numFmtId="0" fontId="6" fillId="0" borderId="6" xfId="2" applyFont="1" applyFill="1" applyBorder="1" applyAlignment="1">
      <alignment vertical="center" wrapText="1"/>
    </xf>
    <xf numFmtId="0" fontId="17" fillId="0" borderId="5" xfId="2" applyFont="1" applyFill="1" applyBorder="1" applyAlignment="1">
      <alignment horizontal="left" vertical="justify" indent="2"/>
    </xf>
    <xf numFmtId="0" fontId="8" fillId="0" borderId="5" xfId="0" applyFont="1" applyFill="1" applyBorder="1" applyAlignment="1">
      <alignment horizontal="left" wrapText="1" indent="2"/>
    </xf>
    <xf numFmtId="0" fontId="8" fillId="0" borderId="5" xfId="0" applyFont="1" applyFill="1" applyBorder="1" applyAlignment="1">
      <alignment horizontal="left" vertical="top" wrapText="1" indent="2"/>
    </xf>
    <xf numFmtId="0" fontId="12" fillId="0" borderId="9" xfId="2" applyFont="1" applyFill="1" applyBorder="1" applyAlignment="1">
      <alignment horizontal="left"/>
    </xf>
    <xf numFmtId="164" fontId="5" fillId="0" borderId="9" xfId="2" applyNumberFormat="1" applyFont="1" applyFill="1" applyBorder="1" applyAlignment="1">
      <alignment horizontal="center"/>
    </xf>
    <xf numFmtId="164" fontId="12" fillId="0" borderId="9" xfId="2" applyNumberFormat="1" applyFont="1" applyFill="1" applyBorder="1"/>
    <xf numFmtId="0" fontId="6" fillId="0" borderId="1" xfId="2" applyFont="1" applyFill="1" applyBorder="1"/>
    <xf numFmtId="166" fontId="6" fillId="0" borderId="1" xfId="2" applyNumberFormat="1" applyFont="1" applyFill="1" applyBorder="1"/>
    <xf numFmtId="0" fontId="5" fillId="0" borderId="0" xfId="2" applyFont="1" applyFill="1"/>
    <xf numFmtId="0" fontId="6" fillId="0" borderId="5" xfId="2" applyFont="1" applyFill="1" applyBorder="1" applyAlignment="1">
      <alignment horizontal="left" wrapText="1"/>
    </xf>
    <xf numFmtId="169" fontId="6" fillId="0" borderId="5" xfId="2" applyNumberFormat="1" applyFont="1" applyFill="1" applyBorder="1"/>
    <xf numFmtId="164" fontId="5" fillId="0" borderId="0" xfId="2" applyNumberFormat="1" applyFont="1" applyFill="1"/>
    <xf numFmtId="9" fontId="5" fillId="0" borderId="0" xfId="8" applyFont="1" applyFill="1"/>
    <xf numFmtId="164" fontId="5" fillId="0" borderId="8" xfId="1" applyNumberFormat="1" applyFont="1" applyFill="1" applyBorder="1" applyAlignment="1"/>
    <xf numFmtId="164" fontId="12" fillId="0" borderId="5" xfId="2" applyNumberFormat="1" applyFont="1" applyFill="1" applyBorder="1"/>
    <xf numFmtId="164" fontId="5" fillId="0" borderId="5" xfId="2" applyNumberFormat="1" applyFont="1" applyFill="1" applyBorder="1"/>
    <xf numFmtId="166" fontId="5" fillId="0" borderId="5" xfId="2" applyNumberFormat="1" applyFont="1" applyFill="1" applyBorder="1"/>
    <xf numFmtId="166" fontId="13" fillId="0" borderId="5" xfId="2" applyNumberFormat="1" applyFont="1" applyFill="1" applyBorder="1"/>
    <xf numFmtId="0" fontId="6" fillId="0" borderId="7" xfId="2" applyFont="1" applyFill="1" applyBorder="1" applyAlignment="1">
      <alignment wrapText="1"/>
    </xf>
    <xf numFmtId="164" fontId="6" fillId="0" borderId="3" xfId="1" applyNumberFormat="1" applyFont="1" applyFill="1" applyBorder="1"/>
    <xf numFmtId="166" fontId="6" fillId="0" borderId="5" xfId="2" applyNumberFormat="1" applyFont="1" applyFill="1" applyBorder="1"/>
    <xf numFmtId="0" fontId="6" fillId="0" borderId="9" xfId="2" applyFont="1" applyFill="1" applyBorder="1"/>
    <xf numFmtId="164" fontId="6" fillId="0" borderId="9" xfId="2" applyNumberFormat="1" applyFont="1" applyFill="1" applyBorder="1" applyAlignment="1">
      <alignment horizontal="center"/>
    </xf>
    <xf numFmtId="0" fontId="11" fillId="0" borderId="0" xfId="2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0" fontId="14" fillId="0" borderId="0" xfId="2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20" fillId="0" borderId="3" xfId="2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4"/>
    <cellStyle name="Обычный Лена" xfId="7"/>
    <cellStyle name="Обычный_Таблицы Мун.заказ Стационар" xfId="2"/>
    <cellStyle name="Процентный" xfId="8" builtinId="5"/>
    <cellStyle name="Процентный 2" xfId="9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7" xfId="6"/>
    <cellStyle name="Финансовый 2" xfId="5"/>
  </cellStyles>
  <dxfs count="0"/>
  <tableStyles count="0" defaultTableStyle="TableStyleMedium9" defaultPivotStyle="PivotStyleLight16"/>
  <colors>
    <mruColors>
      <color rgb="FFFF9900"/>
      <color rgb="FFFF9999"/>
      <color rgb="FF99FF33"/>
      <color rgb="FFFFCCFF"/>
      <color rgb="FF00CCFF"/>
      <color rgb="FFCC66FF"/>
      <color rgb="FFFFCC00"/>
      <color rgb="FFFF6699"/>
      <color rgb="FF99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2"/>
  <sheetViews>
    <sheetView tabSelected="1" zoomScale="90" zoomScaleNormal="90" zoomScaleSheetLayoutView="70" workbookViewId="0">
      <pane xSplit="3" ySplit="13" topLeftCell="D14" activePane="bottomRight" state="frozen"/>
      <selection activeCell="A27" sqref="A27"/>
      <selection pane="topRight" activeCell="A27" sqref="A27"/>
      <selection pane="bottomLeft" activeCell="A27" sqref="A27"/>
      <selection pane="bottomRight" activeCell="B5" sqref="B5"/>
    </sheetView>
  </sheetViews>
  <sheetFormatPr defaultColWidth="9.140625" defaultRowHeight="15" x14ac:dyDescent="0.25"/>
  <cols>
    <col min="1" max="1" width="0" style="4" hidden="1" customWidth="1"/>
    <col min="2" max="2" width="47.85546875" style="74" customWidth="1"/>
    <col min="3" max="3" width="11.140625" style="74" hidden="1" customWidth="1"/>
    <col min="4" max="4" width="13.28515625" style="4" customWidth="1"/>
    <col min="5" max="5" width="13.5703125" style="4" customWidth="1"/>
    <col min="6" max="6" width="11.42578125" style="4" customWidth="1"/>
    <col min="7" max="7" width="12.140625" style="4" customWidth="1"/>
    <col min="8" max="8" width="75.42578125" style="4" customWidth="1"/>
    <col min="9" max="9" width="10.5703125" style="4" bestFit="1" customWidth="1"/>
    <col min="10" max="10" width="9.5703125" style="4" bestFit="1" customWidth="1"/>
    <col min="11" max="16384" width="9.140625" style="4"/>
  </cols>
  <sheetData>
    <row r="1" spans="1:7" s="1" customFormat="1" ht="15.75" customHeight="1" x14ac:dyDescent="0.25">
      <c r="B1" s="2"/>
      <c r="C1" s="3"/>
      <c r="F1" s="89" t="s">
        <v>83</v>
      </c>
      <c r="G1" s="89"/>
    </row>
    <row r="2" spans="1:7" s="1" customFormat="1" ht="15.75" x14ac:dyDescent="0.25">
      <c r="B2" s="2"/>
      <c r="C2" s="3"/>
      <c r="F2" s="89"/>
      <c r="G2" s="89"/>
    </row>
    <row r="3" spans="1:7" s="1" customFormat="1" ht="15.75" x14ac:dyDescent="0.25">
      <c r="B3" s="2"/>
      <c r="C3" s="3"/>
      <c r="F3" s="90"/>
      <c r="G3" s="90"/>
    </row>
    <row r="4" spans="1:7" s="1" customFormat="1" ht="15.75" x14ac:dyDescent="0.25">
      <c r="B4" s="2"/>
      <c r="C4" s="3"/>
      <c r="F4" s="90"/>
      <c r="G4" s="90"/>
    </row>
    <row r="5" spans="1:7" s="1" customFormat="1" ht="15.75" x14ac:dyDescent="0.25">
      <c r="B5" s="2"/>
      <c r="C5" s="3"/>
      <c r="F5" s="90"/>
      <c r="G5" s="90"/>
    </row>
    <row r="6" spans="1:7" s="1" customFormat="1" ht="15.75" x14ac:dyDescent="0.25">
      <c r="B6" s="2"/>
      <c r="C6" s="3"/>
    </row>
    <row r="7" spans="1:7" s="1" customFormat="1" ht="15.75" x14ac:dyDescent="0.25">
      <c r="B7" s="2"/>
      <c r="C7" s="3"/>
    </row>
    <row r="8" spans="1:7" s="1" customFormat="1" ht="38.25" customHeight="1" x14ac:dyDescent="0.25">
      <c r="B8" s="91" t="s">
        <v>82</v>
      </c>
      <c r="C8" s="92"/>
      <c r="D8" s="92"/>
      <c r="E8" s="92"/>
      <c r="F8" s="92"/>
      <c r="G8" s="92"/>
    </row>
    <row r="9" spans="1:7" ht="15.75" thickBot="1" x14ac:dyDescent="0.3">
      <c r="B9" s="92"/>
      <c r="C9" s="92"/>
      <c r="D9" s="92"/>
      <c r="E9" s="92"/>
      <c r="F9" s="92"/>
      <c r="G9" s="92"/>
    </row>
    <row r="10" spans="1:7" ht="34.5" customHeight="1" x14ac:dyDescent="0.3">
      <c r="B10" s="5" t="s">
        <v>73</v>
      </c>
      <c r="C10" s="93" t="s">
        <v>1</v>
      </c>
      <c r="D10" s="102" t="s">
        <v>72</v>
      </c>
      <c r="E10" s="99" t="s">
        <v>0</v>
      </c>
      <c r="F10" s="93" t="s">
        <v>2</v>
      </c>
      <c r="G10" s="96" t="s">
        <v>3</v>
      </c>
    </row>
    <row r="11" spans="1:7" ht="15.75" customHeight="1" x14ac:dyDescent="0.3">
      <c r="B11" s="6"/>
      <c r="C11" s="94"/>
      <c r="D11" s="103"/>
      <c r="E11" s="100"/>
      <c r="F11" s="94"/>
      <c r="G11" s="97"/>
    </row>
    <row r="12" spans="1:7" ht="18.75" customHeight="1" thickBot="1" x14ac:dyDescent="0.3">
      <c r="B12" s="7" t="s">
        <v>4</v>
      </c>
      <c r="C12" s="95"/>
      <c r="D12" s="104"/>
      <c r="E12" s="101"/>
      <c r="F12" s="95"/>
      <c r="G12" s="98"/>
    </row>
    <row r="13" spans="1:7" s="8" customFormat="1" ht="15.75" thickBot="1" x14ac:dyDescent="0.3">
      <c r="B13" s="9">
        <v>1</v>
      </c>
      <c r="C13" s="10">
        <v>2</v>
      </c>
      <c r="D13" s="11">
        <v>3</v>
      </c>
      <c r="E13" s="11">
        <v>4</v>
      </c>
      <c r="F13" s="11">
        <v>5</v>
      </c>
      <c r="G13" s="11">
        <v>6</v>
      </c>
    </row>
    <row r="14" spans="1:7" ht="43.5" x14ac:dyDescent="0.25">
      <c r="A14" s="12">
        <v>1</v>
      </c>
      <c r="B14" s="13" t="s">
        <v>55</v>
      </c>
      <c r="C14" s="14"/>
      <c r="D14" s="15"/>
      <c r="E14" s="15"/>
      <c r="F14" s="15"/>
      <c r="G14" s="15"/>
    </row>
    <row r="15" spans="1:7" x14ac:dyDescent="0.25">
      <c r="A15" s="12">
        <v>1</v>
      </c>
      <c r="B15" s="16" t="s">
        <v>5</v>
      </c>
      <c r="C15" s="17"/>
      <c r="D15" s="18"/>
      <c r="E15" s="19"/>
      <c r="F15" s="18"/>
      <c r="G15" s="18"/>
    </row>
    <row r="16" spans="1:7" x14ac:dyDescent="0.25">
      <c r="A16" s="12">
        <v>1</v>
      </c>
      <c r="B16" s="20" t="s">
        <v>33</v>
      </c>
      <c r="C16" s="21">
        <v>340</v>
      </c>
      <c r="D16" s="18">
        <v>693</v>
      </c>
      <c r="E16" s="22">
        <v>9.8000000000000007</v>
      </c>
      <c r="F16" s="18">
        <f t="shared" ref="F16:F27" si="0">ROUND(G16/C16,0)</f>
        <v>20</v>
      </c>
      <c r="G16" s="18">
        <f t="shared" ref="G16:G27" si="1">ROUND(D16*E16,0)</f>
        <v>6791</v>
      </c>
    </row>
    <row r="17" spans="1:9" x14ac:dyDescent="0.25">
      <c r="A17" s="12">
        <v>1</v>
      </c>
      <c r="B17" s="20" t="s">
        <v>30</v>
      </c>
      <c r="C17" s="21">
        <v>340</v>
      </c>
      <c r="D17" s="18">
        <v>50</v>
      </c>
      <c r="E17" s="22">
        <v>11.4</v>
      </c>
      <c r="F17" s="18">
        <f t="shared" si="0"/>
        <v>2</v>
      </c>
      <c r="G17" s="18">
        <f t="shared" si="1"/>
        <v>570</v>
      </c>
    </row>
    <row r="18" spans="1:9" x14ac:dyDescent="0.25">
      <c r="A18" s="12">
        <v>1</v>
      </c>
      <c r="B18" s="20" t="s">
        <v>18</v>
      </c>
      <c r="C18" s="21">
        <v>340</v>
      </c>
      <c r="D18" s="18">
        <v>100</v>
      </c>
      <c r="E18" s="22">
        <v>6.3</v>
      </c>
      <c r="F18" s="18">
        <f t="shared" si="0"/>
        <v>2</v>
      </c>
      <c r="G18" s="18">
        <f t="shared" si="1"/>
        <v>630</v>
      </c>
    </row>
    <row r="19" spans="1:9" x14ac:dyDescent="0.25">
      <c r="A19" s="12">
        <v>1</v>
      </c>
      <c r="B19" s="20" t="s">
        <v>17</v>
      </c>
      <c r="C19" s="21">
        <v>340</v>
      </c>
      <c r="D19" s="18">
        <v>1092</v>
      </c>
      <c r="E19" s="22">
        <v>10.8</v>
      </c>
      <c r="F19" s="18">
        <f t="shared" si="0"/>
        <v>35</v>
      </c>
      <c r="G19" s="18">
        <f t="shared" si="1"/>
        <v>11794</v>
      </c>
    </row>
    <row r="20" spans="1:9" x14ac:dyDescent="0.25">
      <c r="A20" s="12">
        <v>1</v>
      </c>
      <c r="B20" s="20" t="s">
        <v>29</v>
      </c>
      <c r="C20" s="21">
        <v>340</v>
      </c>
      <c r="D20" s="18">
        <v>730</v>
      </c>
      <c r="E20" s="22">
        <v>10.1</v>
      </c>
      <c r="F20" s="18">
        <f t="shared" si="0"/>
        <v>22</v>
      </c>
      <c r="G20" s="18">
        <f t="shared" si="1"/>
        <v>7373</v>
      </c>
    </row>
    <row r="21" spans="1:9" x14ac:dyDescent="0.25">
      <c r="A21" s="12">
        <v>1</v>
      </c>
      <c r="B21" s="20" t="s">
        <v>25</v>
      </c>
      <c r="C21" s="21">
        <v>340</v>
      </c>
      <c r="D21" s="18">
        <v>145</v>
      </c>
      <c r="E21" s="22">
        <v>10.8</v>
      </c>
      <c r="F21" s="18">
        <f t="shared" si="0"/>
        <v>5</v>
      </c>
      <c r="G21" s="18">
        <f t="shared" si="1"/>
        <v>1566</v>
      </c>
    </row>
    <row r="22" spans="1:9" x14ac:dyDescent="0.25">
      <c r="A22" s="12">
        <v>1</v>
      </c>
      <c r="B22" s="20" t="s">
        <v>12</v>
      </c>
      <c r="C22" s="21">
        <v>340</v>
      </c>
      <c r="D22" s="18">
        <v>300</v>
      </c>
      <c r="E22" s="22">
        <v>11.1</v>
      </c>
      <c r="F22" s="18">
        <f t="shared" si="0"/>
        <v>10</v>
      </c>
      <c r="G22" s="18">
        <f t="shared" si="1"/>
        <v>3330</v>
      </c>
    </row>
    <row r="23" spans="1:9" x14ac:dyDescent="0.25">
      <c r="A23" s="12">
        <v>1</v>
      </c>
      <c r="B23" s="20" t="s">
        <v>16</v>
      </c>
      <c r="C23" s="21">
        <v>340</v>
      </c>
      <c r="D23" s="18">
        <v>303</v>
      </c>
      <c r="E23" s="22">
        <v>10.1</v>
      </c>
      <c r="F23" s="18">
        <f t="shared" si="0"/>
        <v>9</v>
      </c>
      <c r="G23" s="18">
        <f t="shared" si="1"/>
        <v>3060</v>
      </c>
    </row>
    <row r="24" spans="1:9" x14ac:dyDescent="0.25">
      <c r="A24" s="12">
        <v>1</v>
      </c>
      <c r="B24" s="20" t="s">
        <v>11</v>
      </c>
      <c r="C24" s="21">
        <v>340</v>
      </c>
      <c r="D24" s="18">
        <f>141+12</f>
        <v>153</v>
      </c>
      <c r="E24" s="22">
        <v>8.1999999999999993</v>
      </c>
      <c r="F24" s="18">
        <f t="shared" si="0"/>
        <v>4</v>
      </c>
      <c r="G24" s="18">
        <f t="shared" si="1"/>
        <v>1255</v>
      </c>
    </row>
    <row r="25" spans="1:9" x14ac:dyDescent="0.25">
      <c r="A25" s="12">
        <v>1</v>
      </c>
      <c r="B25" s="23" t="s">
        <v>31</v>
      </c>
      <c r="C25" s="21">
        <v>340</v>
      </c>
      <c r="D25" s="18">
        <v>180</v>
      </c>
      <c r="E25" s="22">
        <v>11</v>
      </c>
      <c r="F25" s="18">
        <f t="shared" si="0"/>
        <v>6</v>
      </c>
      <c r="G25" s="18">
        <f t="shared" si="1"/>
        <v>1980</v>
      </c>
    </row>
    <row r="26" spans="1:9" x14ac:dyDescent="0.25">
      <c r="A26" s="12">
        <v>1</v>
      </c>
      <c r="B26" s="23" t="s">
        <v>19</v>
      </c>
      <c r="C26" s="21">
        <v>340</v>
      </c>
      <c r="D26" s="18">
        <v>110</v>
      </c>
      <c r="E26" s="22">
        <v>8.5</v>
      </c>
      <c r="F26" s="18">
        <f t="shared" si="0"/>
        <v>3</v>
      </c>
      <c r="G26" s="18">
        <f t="shared" si="1"/>
        <v>935</v>
      </c>
    </row>
    <row r="27" spans="1:9" x14ac:dyDescent="0.25">
      <c r="A27" s="12">
        <v>1</v>
      </c>
      <c r="B27" s="24" t="s">
        <v>32</v>
      </c>
      <c r="C27" s="21">
        <v>340</v>
      </c>
      <c r="D27" s="18">
        <v>110</v>
      </c>
      <c r="E27" s="22">
        <v>11.5</v>
      </c>
      <c r="F27" s="18">
        <f t="shared" si="0"/>
        <v>4</v>
      </c>
      <c r="G27" s="18">
        <f t="shared" si="1"/>
        <v>1265</v>
      </c>
    </row>
    <row r="28" spans="1:9" s="12" customFormat="1" x14ac:dyDescent="0.25">
      <c r="A28" s="12">
        <v>1</v>
      </c>
      <c r="B28" s="25" t="s">
        <v>6</v>
      </c>
      <c r="C28" s="26"/>
      <c r="D28" s="27">
        <f>SUM(D16:D27)</f>
        <v>3966</v>
      </c>
      <c r="E28" s="28">
        <f>G28/D28</f>
        <v>10.224155320221886</v>
      </c>
      <c r="F28" s="27">
        <f>SUM(F16:F27)</f>
        <v>122</v>
      </c>
      <c r="G28" s="27">
        <f>SUM(G16:G27)</f>
        <v>40549</v>
      </c>
      <c r="I28" s="4"/>
    </row>
    <row r="29" spans="1:9" s="12" customFormat="1" x14ac:dyDescent="0.25">
      <c r="A29" s="12">
        <v>1</v>
      </c>
      <c r="B29" s="29" t="s">
        <v>54</v>
      </c>
      <c r="C29" s="30"/>
      <c r="D29" s="18"/>
      <c r="E29" s="28"/>
      <c r="F29" s="27"/>
      <c r="G29" s="27"/>
      <c r="I29" s="4"/>
    </row>
    <row r="30" spans="1:9" s="12" customFormat="1" x14ac:dyDescent="0.25">
      <c r="A30" s="12">
        <v>1</v>
      </c>
      <c r="B30" s="31" t="s">
        <v>38</v>
      </c>
      <c r="C30" s="30"/>
      <c r="D30" s="18">
        <f>D31+D32+D33+D34</f>
        <v>6720</v>
      </c>
      <c r="E30" s="28"/>
      <c r="F30" s="27"/>
      <c r="G30" s="27"/>
    </row>
    <row r="31" spans="1:9" s="12" customFormat="1" x14ac:dyDescent="0.25">
      <c r="A31" s="12">
        <v>1</v>
      </c>
      <c r="B31" s="31" t="s">
        <v>47</v>
      </c>
      <c r="C31" s="30"/>
      <c r="D31" s="18"/>
      <c r="E31" s="28"/>
      <c r="F31" s="27"/>
      <c r="G31" s="27"/>
    </row>
    <row r="32" spans="1:9" s="12" customFormat="1" ht="30" x14ac:dyDescent="0.25">
      <c r="A32" s="12">
        <v>1</v>
      </c>
      <c r="B32" s="31" t="s">
        <v>62</v>
      </c>
      <c r="C32" s="30"/>
      <c r="D32" s="18">
        <v>4180</v>
      </c>
      <c r="E32" s="28"/>
      <c r="F32" s="27"/>
      <c r="G32" s="27"/>
    </row>
    <row r="33" spans="1:8" s="12" customFormat="1" ht="30" x14ac:dyDescent="0.25">
      <c r="A33" s="12">
        <v>1</v>
      </c>
      <c r="B33" s="31" t="s">
        <v>63</v>
      </c>
      <c r="C33" s="30"/>
      <c r="D33" s="18"/>
      <c r="E33" s="28"/>
      <c r="F33" s="27"/>
      <c r="G33" s="27"/>
    </row>
    <row r="34" spans="1:8" s="12" customFormat="1" x14ac:dyDescent="0.25">
      <c r="A34" s="12">
        <v>1</v>
      </c>
      <c r="B34" s="31" t="s">
        <v>64</v>
      </c>
      <c r="C34" s="30"/>
      <c r="D34" s="18">
        <v>2540</v>
      </c>
      <c r="E34" s="28"/>
      <c r="F34" s="27"/>
      <c r="G34" s="27"/>
      <c r="H34" s="32"/>
    </row>
    <row r="35" spans="1:8" s="12" customFormat="1" x14ac:dyDescent="0.25">
      <c r="A35" s="12">
        <v>1</v>
      </c>
      <c r="B35" s="33" t="s">
        <v>36</v>
      </c>
      <c r="C35" s="30"/>
      <c r="D35" s="18">
        <v>32896</v>
      </c>
      <c r="E35" s="28"/>
      <c r="F35" s="27"/>
      <c r="G35" s="27"/>
    </row>
    <row r="36" spans="1:8" s="12" customFormat="1" x14ac:dyDescent="0.25">
      <c r="A36" s="12">
        <v>1</v>
      </c>
      <c r="B36" s="34" t="s">
        <v>46</v>
      </c>
      <c r="C36" s="30"/>
      <c r="D36" s="18">
        <v>13675</v>
      </c>
      <c r="E36" s="28"/>
      <c r="F36" s="27"/>
      <c r="G36" s="27"/>
    </row>
    <row r="37" spans="1:8" s="12" customFormat="1" ht="14.25" x14ac:dyDescent="0.2">
      <c r="A37" s="12">
        <v>1</v>
      </c>
      <c r="B37" s="35" t="s">
        <v>42</v>
      </c>
      <c r="C37" s="30"/>
      <c r="D37" s="27">
        <f>D30+ROUND(D35*3.2,0)</f>
        <v>111987</v>
      </c>
      <c r="E37" s="28"/>
      <c r="F37" s="27"/>
      <c r="G37" s="27"/>
      <c r="H37" s="32"/>
    </row>
    <row r="38" spans="1:8" s="12" customFormat="1" x14ac:dyDescent="0.25">
      <c r="A38" s="12">
        <v>1</v>
      </c>
      <c r="B38" s="29" t="s">
        <v>53</v>
      </c>
      <c r="C38" s="30"/>
      <c r="D38" s="18"/>
      <c r="E38" s="28"/>
      <c r="F38" s="27"/>
      <c r="G38" s="27"/>
    </row>
    <row r="39" spans="1:8" s="12" customFormat="1" x14ac:dyDescent="0.25">
      <c r="A39" s="12">
        <v>1</v>
      </c>
      <c r="B39" s="31" t="s">
        <v>38</v>
      </c>
      <c r="C39" s="30"/>
      <c r="D39" s="18">
        <f>D40+D41+D48+D56+D57+D58+D59+D60</f>
        <v>16243</v>
      </c>
      <c r="E39" s="28"/>
      <c r="F39" s="27"/>
      <c r="G39" s="27"/>
    </row>
    <row r="40" spans="1:8" s="12" customFormat="1" x14ac:dyDescent="0.25">
      <c r="A40" s="12">
        <v>1</v>
      </c>
      <c r="B40" s="31" t="s">
        <v>47</v>
      </c>
      <c r="C40" s="30"/>
      <c r="D40" s="18"/>
      <c r="E40" s="28"/>
      <c r="F40" s="27"/>
      <c r="G40" s="27"/>
    </row>
    <row r="41" spans="1:8" s="12" customFormat="1" ht="30" x14ac:dyDescent="0.25">
      <c r="A41" s="12">
        <v>1</v>
      </c>
      <c r="B41" s="31" t="s">
        <v>48</v>
      </c>
      <c r="C41" s="30"/>
      <c r="D41" s="36">
        <f>D42+D43+D44+D46</f>
        <v>2454</v>
      </c>
      <c r="E41" s="28"/>
      <c r="F41" s="27"/>
      <c r="G41" s="27"/>
    </row>
    <row r="42" spans="1:8" s="12" customFormat="1" ht="30" x14ac:dyDescent="0.25">
      <c r="A42" s="12">
        <v>1</v>
      </c>
      <c r="B42" s="31" t="s">
        <v>49</v>
      </c>
      <c r="C42" s="30"/>
      <c r="D42" s="36">
        <v>2201</v>
      </c>
      <c r="E42" s="28"/>
      <c r="F42" s="27"/>
      <c r="G42" s="27"/>
    </row>
    <row r="43" spans="1:8" s="12" customFormat="1" ht="30" x14ac:dyDescent="0.25">
      <c r="A43" s="12">
        <v>1</v>
      </c>
      <c r="B43" s="31" t="s">
        <v>50</v>
      </c>
      <c r="C43" s="30"/>
      <c r="D43" s="36">
        <v>253</v>
      </c>
      <c r="E43" s="28"/>
      <c r="F43" s="27"/>
      <c r="G43" s="27"/>
    </row>
    <row r="44" spans="1:8" s="12" customFormat="1" ht="45" x14ac:dyDescent="0.25">
      <c r="A44" s="12">
        <v>1</v>
      </c>
      <c r="B44" s="31" t="s">
        <v>74</v>
      </c>
      <c r="C44" s="30"/>
      <c r="D44" s="36"/>
      <c r="E44" s="28"/>
      <c r="F44" s="27"/>
      <c r="G44" s="27"/>
    </row>
    <row r="45" spans="1:8" s="12" customFormat="1" x14ac:dyDescent="0.25">
      <c r="A45" s="12">
        <v>1</v>
      </c>
      <c r="B45" s="37" t="s">
        <v>75</v>
      </c>
      <c r="C45" s="30"/>
      <c r="D45" s="36"/>
      <c r="E45" s="28"/>
      <c r="F45" s="27"/>
      <c r="G45" s="27"/>
    </row>
    <row r="46" spans="1:8" s="12" customFormat="1" ht="30" x14ac:dyDescent="0.25">
      <c r="A46" s="12">
        <v>1</v>
      </c>
      <c r="B46" s="31" t="s">
        <v>76</v>
      </c>
      <c r="C46" s="30"/>
      <c r="D46" s="36"/>
      <c r="E46" s="28"/>
      <c r="F46" s="27"/>
      <c r="G46" s="27"/>
    </row>
    <row r="47" spans="1:8" s="12" customFormat="1" x14ac:dyDescent="0.25">
      <c r="A47" s="12">
        <v>1</v>
      </c>
      <c r="B47" s="37" t="s">
        <v>75</v>
      </c>
      <c r="C47" s="30"/>
      <c r="D47" s="36"/>
      <c r="E47" s="28"/>
      <c r="F47" s="27"/>
      <c r="G47" s="27"/>
    </row>
    <row r="48" spans="1:8" s="12" customFormat="1" ht="30" x14ac:dyDescent="0.25">
      <c r="A48" s="12">
        <v>1</v>
      </c>
      <c r="B48" s="31" t="s">
        <v>65</v>
      </c>
      <c r="C48" s="30"/>
      <c r="D48" s="36">
        <f>D49+D50+D52+D54</f>
        <v>10289</v>
      </c>
      <c r="E48" s="28"/>
      <c r="F48" s="27"/>
      <c r="G48" s="27"/>
    </row>
    <row r="49" spans="1:8" s="12" customFormat="1" ht="30" x14ac:dyDescent="0.25">
      <c r="A49" s="12">
        <v>1</v>
      </c>
      <c r="B49" s="31" t="s">
        <v>66</v>
      </c>
      <c r="C49" s="30"/>
      <c r="D49" s="18">
        <v>2477</v>
      </c>
      <c r="E49" s="28"/>
      <c r="F49" s="27"/>
      <c r="G49" s="27"/>
    </row>
    <row r="50" spans="1:8" s="12" customFormat="1" ht="60" x14ac:dyDescent="0.25">
      <c r="A50" s="12">
        <v>1</v>
      </c>
      <c r="B50" s="31" t="s">
        <v>77</v>
      </c>
      <c r="C50" s="30"/>
      <c r="D50" s="36">
        <v>6650</v>
      </c>
      <c r="E50" s="28"/>
      <c r="F50" s="27"/>
      <c r="G50" s="27"/>
    </row>
    <row r="51" spans="1:8" s="12" customFormat="1" x14ac:dyDescent="0.25">
      <c r="A51" s="12">
        <v>1</v>
      </c>
      <c r="B51" s="37" t="s">
        <v>75</v>
      </c>
      <c r="C51" s="30"/>
      <c r="D51" s="36">
        <v>1464</v>
      </c>
      <c r="E51" s="28"/>
      <c r="F51" s="27"/>
      <c r="G51" s="27"/>
    </row>
    <row r="52" spans="1:8" s="12" customFormat="1" ht="45" x14ac:dyDescent="0.25">
      <c r="A52" s="12">
        <v>1</v>
      </c>
      <c r="B52" s="31" t="s">
        <v>78</v>
      </c>
      <c r="C52" s="30"/>
      <c r="D52" s="36">
        <v>1162</v>
      </c>
      <c r="E52" s="28"/>
      <c r="F52" s="27"/>
      <c r="G52" s="27"/>
    </row>
    <row r="53" spans="1:8" s="12" customFormat="1" x14ac:dyDescent="0.25">
      <c r="A53" s="12">
        <v>1</v>
      </c>
      <c r="B53" s="37" t="s">
        <v>75</v>
      </c>
      <c r="C53" s="30"/>
      <c r="D53" s="36">
        <v>799</v>
      </c>
      <c r="E53" s="28"/>
      <c r="F53" s="27"/>
      <c r="G53" s="27"/>
    </row>
    <row r="54" spans="1:8" s="12" customFormat="1" ht="30" x14ac:dyDescent="0.25">
      <c r="A54" s="12">
        <v>1</v>
      </c>
      <c r="B54" s="31" t="s">
        <v>67</v>
      </c>
      <c r="C54" s="30"/>
      <c r="D54" s="36"/>
      <c r="E54" s="28"/>
      <c r="F54" s="27"/>
      <c r="G54" s="27"/>
    </row>
    <row r="55" spans="1:8" s="12" customFormat="1" x14ac:dyDescent="0.25">
      <c r="A55" s="12">
        <v>1</v>
      </c>
      <c r="B55" s="37" t="s">
        <v>75</v>
      </c>
      <c r="C55" s="30"/>
      <c r="D55" s="36"/>
      <c r="E55" s="28"/>
      <c r="F55" s="27"/>
      <c r="G55" s="27"/>
    </row>
    <row r="56" spans="1:8" s="12" customFormat="1" ht="45" x14ac:dyDescent="0.25">
      <c r="A56" s="12">
        <v>1</v>
      </c>
      <c r="B56" s="31" t="s">
        <v>68</v>
      </c>
      <c r="C56" s="30"/>
      <c r="D56" s="36"/>
      <c r="E56" s="28"/>
      <c r="F56" s="27"/>
      <c r="G56" s="27"/>
    </row>
    <row r="57" spans="1:8" s="12" customFormat="1" ht="30" x14ac:dyDescent="0.25">
      <c r="A57" s="12">
        <v>1</v>
      </c>
      <c r="B57" s="31" t="s">
        <v>69</v>
      </c>
      <c r="C57" s="30"/>
      <c r="D57" s="36"/>
      <c r="E57" s="28"/>
      <c r="F57" s="27"/>
      <c r="G57" s="27"/>
    </row>
    <row r="58" spans="1:8" s="12" customFormat="1" ht="30" x14ac:dyDescent="0.25">
      <c r="A58" s="12">
        <v>1</v>
      </c>
      <c r="B58" s="31" t="s">
        <v>70</v>
      </c>
      <c r="C58" s="30"/>
      <c r="D58" s="36"/>
      <c r="E58" s="28"/>
      <c r="F58" s="27"/>
      <c r="G58" s="27"/>
    </row>
    <row r="59" spans="1:8" s="12" customFormat="1" x14ac:dyDescent="0.25">
      <c r="A59" s="12">
        <v>1</v>
      </c>
      <c r="B59" s="31" t="s">
        <v>71</v>
      </c>
      <c r="C59" s="30"/>
      <c r="D59" s="18">
        <v>3500</v>
      </c>
      <c r="E59" s="28"/>
      <c r="F59" s="27"/>
      <c r="G59" s="27"/>
    </row>
    <row r="60" spans="1:8" s="12" customFormat="1" x14ac:dyDescent="0.25">
      <c r="A60" s="12">
        <v>1</v>
      </c>
      <c r="B60" s="31" t="s">
        <v>80</v>
      </c>
      <c r="C60" s="30"/>
      <c r="D60" s="18"/>
      <c r="E60" s="28"/>
      <c r="F60" s="27"/>
      <c r="G60" s="27"/>
    </row>
    <row r="61" spans="1:8" s="12" customFormat="1" x14ac:dyDescent="0.25">
      <c r="A61" s="12">
        <v>1</v>
      </c>
      <c r="B61" s="34" t="s">
        <v>81</v>
      </c>
      <c r="C61" s="30"/>
      <c r="D61" s="18"/>
      <c r="E61" s="28"/>
      <c r="F61" s="27"/>
      <c r="G61" s="27"/>
    </row>
    <row r="62" spans="1:8" s="12" customFormat="1" x14ac:dyDescent="0.25">
      <c r="A62" s="12">
        <v>1</v>
      </c>
      <c r="B62" s="33" t="s">
        <v>36</v>
      </c>
      <c r="C62" s="30"/>
      <c r="D62" s="18">
        <v>450</v>
      </c>
      <c r="E62" s="28"/>
      <c r="F62" s="27"/>
      <c r="G62" s="27"/>
    </row>
    <row r="63" spans="1:8" s="12" customFormat="1" x14ac:dyDescent="0.25">
      <c r="A63" s="12">
        <v>1</v>
      </c>
      <c r="B63" s="34" t="s">
        <v>46</v>
      </c>
      <c r="C63" s="30"/>
      <c r="D63" s="18"/>
      <c r="E63" s="28"/>
      <c r="F63" s="27"/>
      <c r="G63" s="27"/>
    </row>
    <row r="64" spans="1:8" s="12" customFormat="1" ht="30" x14ac:dyDescent="0.25">
      <c r="A64" s="12">
        <v>1</v>
      </c>
      <c r="B64" s="33" t="s">
        <v>37</v>
      </c>
      <c r="C64" s="30"/>
      <c r="D64" s="18">
        <v>5084</v>
      </c>
      <c r="E64" s="28"/>
      <c r="F64" s="27"/>
      <c r="G64" s="27"/>
      <c r="H64" s="32"/>
    </row>
    <row r="65" spans="1:7" s="12" customFormat="1" x14ac:dyDescent="0.25">
      <c r="A65" s="12">
        <v>1</v>
      </c>
      <c r="B65" s="38" t="s">
        <v>57</v>
      </c>
      <c r="C65" s="30"/>
      <c r="D65" s="18"/>
      <c r="E65" s="28"/>
      <c r="F65" s="27"/>
      <c r="G65" s="27"/>
    </row>
    <row r="66" spans="1:7" s="12" customFormat="1" x14ac:dyDescent="0.25">
      <c r="A66" s="12">
        <v>1</v>
      </c>
      <c r="B66" s="39" t="s">
        <v>79</v>
      </c>
      <c r="C66" s="30"/>
      <c r="D66" s="18">
        <v>786</v>
      </c>
      <c r="E66" s="28"/>
      <c r="F66" s="27"/>
      <c r="G66" s="27"/>
    </row>
    <row r="67" spans="1:7" s="12" customFormat="1" ht="14.25" x14ac:dyDescent="0.2">
      <c r="A67" s="12">
        <v>1</v>
      </c>
      <c r="B67" s="35" t="s">
        <v>52</v>
      </c>
      <c r="C67" s="30"/>
      <c r="D67" s="27">
        <f>D39+ROUND(D62*3.2,0)+D64</f>
        <v>22767</v>
      </c>
      <c r="E67" s="28"/>
      <c r="F67" s="27"/>
      <c r="G67" s="27"/>
    </row>
    <row r="68" spans="1:7" s="12" customFormat="1" ht="15.75" customHeight="1" x14ac:dyDescent="0.2">
      <c r="A68" s="12">
        <v>1</v>
      </c>
      <c r="B68" s="40" t="s">
        <v>51</v>
      </c>
      <c r="C68" s="30"/>
      <c r="D68" s="27">
        <f>D37+D67</f>
        <v>134754</v>
      </c>
      <c r="E68" s="28"/>
      <c r="F68" s="27"/>
      <c r="G68" s="27"/>
    </row>
    <row r="69" spans="1:7" s="12" customFormat="1" ht="15.75" customHeight="1" x14ac:dyDescent="0.2">
      <c r="B69" s="40"/>
      <c r="C69" s="41"/>
      <c r="D69" s="27"/>
      <c r="E69" s="28"/>
      <c r="F69" s="27"/>
      <c r="G69" s="27"/>
    </row>
    <row r="70" spans="1:7" s="12" customFormat="1" ht="18.75" customHeight="1" x14ac:dyDescent="0.25">
      <c r="A70" s="12">
        <v>1</v>
      </c>
      <c r="B70" s="42" t="s">
        <v>39</v>
      </c>
      <c r="C70" s="18"/>
      <c r="D70" s="18"/>
      <c r="E70" s="18"/>
      <c r="F70" s="18"/>
      <c r="G70" s="18"/>
    </row>
    <row r="71" spans="1:7" s="12" customFormat="1" x14ac:dyDescent="0.25">
      <c r="A71" s="12">
        <v>1</v>
      </c>
      <c r="B71" s="43" t="s">
        <v>15</v>
      </c>
      <c r="C71" s="18"/>
      <c r="D71" s="18">
        <v>550</v>
      </c>
      <c r="E71" s="18"/>
      <c r="F71" s="18"/>
      <c r="G71" s="18"/>
    </row>
    <row r="72" spans="1:7" s="12" customFormat="1" x14ac:dyDescent="0.25">
      <c r="A72" s="12">
        <v>1</v>
      </c>
      <c r="B72" s="43" t="s">
        <v>20</v>
      </c>
      <c r="C72" s="18"/>
      <c r="D72" s="18">
        <v>440</v>
      </c>
      <c r="E72" s="18"/>
      <c r="F72" s="18"/>
      <c r="G72" s="18"/>
    </row>
    <row r="73" spans="1:7" s="12" customFormat="1" x14ac:dyDescent="0.25">
      <c r="A73" s="12">
        <v>1</v>
      </c>
      <c r="B73" s="44" t="s">
        <v>41</v>
      </c>
      <c r="C73" s="18"/>
      <c r="D73" s="18">
        <v>30</v>
      </c>
      <c r="E73" s="18"/>
      <c r="F73" s="18"/>
      <c r="G73" s="18"/>
    </row>
    <row r="74" spans="1:7" s="12" customFormat="1" x14ac:dyDescent="0.25">
      <c r="A74" s="12">
        <v>1</v>
      </c>
      <c r="B74" s="43" t="s">
        <v>40</v>
      </c>
      <c r="C74" s="18"/>
      <c r="D74" s="18">
        <v>50</v>
      </c>
      <c r="E74" s="18"/>
      <c r="F74" s="18"/>
      <c r="G74" s="18"/>
    </row>
    <row r="75" spans="1:7" s="12" customFormat="1" x14ac:dyDescent="0.25">
      <c r="A75" s="12">
        <v>1</v>
      </c>
      <c r="B75" s="43" t="s">
        <v>14</v>
      </c>
      <c r="C75" s="18"/>
      <c r="D75" s="18">
        <v>40</v>
      </c>
      <c r="E75" s="18"/>
      <c r="F75" s="18"/>
      <c r="G75" s="18"/>
    </row>
    <row r="76" spans="1:7" s="12" customFormat="1" x14ac:dyDescent="0.25">
      <c r="A76" s="12">
        <v>1</v>
      </c>
      <c r="B76" s="43" t="s">
        <v>58</v>
      </c>
      <c r="C76" s="18"/>
      <c r="D76" s="18">
        <v>50</v>
      </c>
      <c r="E76" s="18"/>
      <c r="F76" s="18"/>
      <c r="G76" s="18"/>
    </row>
    <row r="77" spans="1:7" s="12" customFormat="1" x14ac:dyDescent="0.25">
      <c r="A77" s="12">
        <v>1</v>
      </c>
      <c r="B77" s="43" t="s">
        <v>13</v>
      </c>
      <c r="C77" s="18"/>
      <c r="D77" s="18">
        <v>30</v>
      </c>
      <c r="E77" s="18"/>
      <c r="F77" s="18"/>
      <c r="G77" s="18"/>
    </row>
    <row r="78" spans="1:7" s="12" customFormat="1" x14ac:dyDescent="0.25">
      <c r="A78" s="12">
        <v>1</v>
      </c>
      <c r="B78" s="43" t="s">
        <v>59</v>
      </c>
      <c r="C78" s="18"/>
      <c r="D78" s="18">
        <v>25</v>
      </c>
      <c r="E78" s="18"/>
      <c r="F78" s="18"/>
      <c r="G78" s="18"/>
    </row>
    <row r="79" spans="1:7" s="12" customFormat="1" x14ac:dyDescent="0.25">
      <c r="A79" s="12">
        <v>1</v>
      </c>
      <c r="B79" s="43" t="s">
        <v>28</v>
      </c>
      <c r="C79" s="18"/>
      <c r="D79" s="18">
        <v>30</v>
      </c>
      <c r="E79" s="18"/>
      <c r="F79" s="18"/>
      <c r="G79" s="18"/>
    </row>
    <row r="80" spans="1:7" s="12" customFormat="1" x14ac:dyDescent="0.25">
      <c r="A80" s="12">
        <v>1</v>
      </c>
      <c r="B80" s="43" t="s">
        <v>27</v>
      </c>
      <c r="C80" s="18"/>
      <c r="D80" s="18">
        <v>30</v>
      </c>
      <c r="E80" s="18"/>
      <c r="F80" s="18"/>
      <c r="G80" s="18"/>
    </row>
    <row r="81" spans="1:7" s="12" customFormat="1" x14ac:dyDescent="0.25">
      <c r="A81" s="12">
        <v>1</v>
      </c>
      <c r="B81" s="43" t="s">
        <v>60</v>
      </c>
      <c r="C81" s="18"/>
      <c r="D81" s="18">
        <v>30</v>
      </c>
      <c r="E81" s="18"/>
      <c r="F81" s="18"/>
      <c r="G81" s="18"/>
    </row>
    <row r="82" spans="1:7" s="12" customFormat="1" x14ac:dyDescent="0.25">
      <c r="A82" s="12">
        <v>1</v>
      </c>
      <c r="B82" s="43" t="s">
        <v>21</v>
      </c>
      <c r="C82" s="18"/>
      <c r="D82" s="18">
        <v>50</v>
      </c>
      <c r="E82" s="18"/>
      <c r="F82" s="18"/>
      <c r="G82" s="18"/>
    </row>
    <row r="83" spans="1:7" s="12" customFormat="1" x14ac:dyDescent="0.25">
      <c r="A83" s="12">
        <v>1</v>
      </c>
      <c r="B83" s="43" t="s">
        <v>24</v>
      </c>
      <c r="C83" s="18"/>
      <c r="D83" s="18">
        <v>20</v>
      </c>
      <c r="E83" s="18"/>
      <c r="F83" s="18"/>
      <c r="G83" s="18"/>
    </row>
    <row r="84" spans="1:7" s="12" customFormat="1" ht="15.75" customHeight="1" x14ac:dyDescent="0.25">
      <c r="A84" s="12">
        <v>1</v>
      </c>
      <c r="B84" s="45" t="s">
        <v>7</v>
      </c>
      <c r="C84" s="18"/>
      <c r="D84" s="46"/>
      <c r="E84" s="46"/>
      <c r="F84" s="46"/>
      <c r="G84" s="18"/>
    </row>
    <row r="85" spans="1:7" s="12" customFormat="1" ht="15.75" customHeight="1" x14ac:dyDescent="0.25">
      <c r="A85" s="12">
        <v>1</v>
      </c>
      <c r="B85" s="47" t="s">
        <v>43</v>
      </c>
      <c r="C85" s="46"/>
      <c r="D85" s="48"/>
      <c r="E85" s="46"/>
      <c r="F85" s="48"/>
      <c r="G85" s="18"/>
    </row>
    <row r="86" spans="1:7" s="12" customFormat="1" ht="15.75" customHeight="1" x14ac:dyDescent="0.25">
      <c r="A86" s="12">
        <v>1</v>
      </c>
      <c r="B86" s="49" t="s">
        <v>8</v>
      </c>
      <c r="C86" s="46">
        <v>300</v>
      </c>
      <c r="D86" s="18">
        <v>30</v>
      </c>
      <c r="E86" s="50">
        <v>6</v>
      </c>
      <c r="F86" s="18">
        <f t="shared" ref="F86:F91" si="2">ROUND(G86/C86,0)</f>
        <v>1</v>
      </c>
      <c r="G86" s="18">
        <f t="shared" ref="G86:G91" si="3">D86*E86</f>
        <v>180</v>
      </c>
    </row>
    <row r="87" spans="1:7" s="12" customFormat="1" ht="15.75" customHeight="1" x14ac:dyDescent="0.25">
      <c r="A87" s="12">
        <v>1</v>
      </c>
      <c r="B87" s="49" t="s">
        <v>29</v>
      </c>
      <c r="C87" s="46">
        <v>300</v>
      </c>
      <c r="D87" s="18">
        <v>75</v>
      </c>
      <c r="E87" s="50">
        <v>7</v>
      </c>
      <c r="F87" s="18">
        <f t="shared" si="2"/>
        <v>2</v>
      </c>
      <c r="G87" s="18">
        <f t="shared" si="3"/>
        <v>525</v>
      </c>
    </row>
    <row r="88" spans="1:7" s="12" customFormat="1" ht="15.75" customHeight="1" x14ac:dyDescent="0.25">
      <c r="A88" s="12">
        <v>1</v>
      </c>
      <c r="B88" s="49" t="s">
        <v>16</v>
      </c>
      <c r="C88" s="46">
        <v>300</v>
      </c>
      <c r="D88" s="18">
        <v>20</v>
      </c>
      <c r="E88" s="50">
        <v>7</v>
      </c>
      <c r="F88" s="18">
        <f t="shared" si="2"/>
        <v>0</v>
      </c>
      <c r="G88" s="18">
        <f t="shared" si="3"/>
        <v>140</v>
      </c>
    </row>
    <row r="89" spans="1:7" s="12" customFormat="1" ht="14.25" customHeight="1" x14ac:dyDescent="0.25">
      <c r="A89" s="12">
        <v>1</v>
      </c>
      <c r="B89" s="49" t="s">
        <v>25</v>
      </c>
      <c r="C89" s="46">
        <v>300</v>
      </c>
      <c r="D89" s="18">
        <v>20</v>
      </c>
      <c r="E89" s="50">
        <v>7</v>
      </c>
      <c r="F89" s="18">
        <f t="shared" si="2"/>
        <v>0</v>
      </c>
      <c r="G89" s="18">
        <f t="shared" si="3"/>
        <v>140</v>
      </c>
    </row>
    <row r="90" spans="1:7" s="12" customFormat="1" ht="17.25" customHeight="1" x14ac:dyDescent="0.25">
      <c r="A90" s="12">
        <v>1</v>
      </c>
      <c r="B90" s="49" t="s">
        <v>26</v>
      </c>
      <c r="C90" s="46">
        <v>300</v>
      </c>
      <c r="D90" s="18">
        <v>50</v>
      </c>
      <c r="E90" s="50">
        <v>6</v>
      </c>
      <c r="F90" s="18">
        <f t="shared" si="2"/>
        <v>1</v>
      </c>
      <c r="G90" s="18">
        <f t="shared" si="3"/>
        <v>300</v>
      </c>
    </row>
    <row r="91" spans="1:7" s="12" customFormat="1" ht="16.5" customHeight="1" x14ac:dyDescent="0.25">
      <c r="A91" s="12">
        <v>1</v>
      </c>
      <c r="B91" s="49" t="s">
        <v>32</v>
      </c>
      <c r="C91" s="46">
        <v>300</v>
      </c>
      <c r="D91" s="18">
        <v>70</v>
      </c>
      <c r="E91" s="50">
        <v>9</v>
      </c>
      <c r="F91" s="18">
        <f t="shared" si="2"/>
        <v>2</v>
      </c>
      <c r="G91" s="18">
        <f t="shared" si="3"/>
        <v>630</v>
      </c>
    </row>
    <row r="92" spans="1:7" s="12" customFormat="1" x14ac:dyDescent="0.25">
      <c r="A92" s="12">
        <v>1</v>
      </c>
      <c r="B92" s="51" t="s">
        <v>9</v>
      </c>
      <c r="C92" s="46"/>
      <c r="D92" s="52">
        <f>SUM(D86:D91)</f>
        <v>265</v>
      </c>
      <c r="E92" s="28">
        <f>G92/D92</f>
        <v>7.2264150943396226</v>
      </c>
      <c r="F92" s="53">
        <f>SUM(F86:F91)</f>
        <v>6</v>
      </c>
      <c r="G92" s="27">
        <f>SUM(G86:G91)</f>
        <v>1915</v>
      </c>
    </row>
    <row r="93" spans="1:7" s="12" customFormat="1" x14ac:dyDescent="0.25">
      <c r="A93" s="12">
        <v>1</v>
      </c>
      <c r="B93" s="54" t="s">
        <v>34</v>
      </c>
      <c r="C93" s="46"/>
      <c r="D93" s="52"/>
      <c r="E93" s="28"/>
      <c r="F93" s="55"/>
      <c r="G93" s="27"/>
    </row>
    <row r="94" spans="1:7" s="12" customFormat="1" x14ac:dyDescent="0.25">
      <c r="A94" s="12">
        <v>1</v>
      </c>
      <c r="B94" s="56" t="s">
        <v>44</v>
      </c>
      <c r="C94" s="57">
        <v>240</v>
      </c>
      <c r="D94" s="58">
        <v>434</v>
      </c>
      <c r="E94" s="59">
        <v>8</v>
      </c>
      <c r="F94" s="18">
        <f>ROUND(G94/C94,0)</f>
        <v>14</v>
      </c>
      <c r="G94" s="58">
        <f>ROUND(D94*E94,0)</f>
        <v>3472</v>
      </c>
    </row>
    <row r="95" spans="1:7" s="12" customFormat="1" x14ac:dyDescent="0.25">
      <c r="A95" s="12">
        <v>1</v>
      </c>
      <c r="B95" s="20" t="s">
        <v>33</v>
      </c>
      <c r="C95" s="57">
        <v>240</v>
      </c>
      <c r="D95" s="58">
        <v>60</v>
      </c>
      <c r="E95" s="60">
        <v>3</v>
      </c>
      <c r="F95" s="18">
        <f>ROUND(G95/C95,0)</f>
        <v>1</v>
      </c>
      <c r="G95" s="58">
        <f>ROUND(D95*E95,0)</f>
        <v>180</v>
      </c>
    </row>
    <row r="96" spans="1:7" s="12" customFormat="1" x14ac:dyDescent="0.25">
      <c r="A96" s="12">
        <v>1</v>
      </c>
      <c r="B96" s="61" t="s">
        <v>45</v>
      </c>
      <c r="C96" s="57"/>
      <c r="D96" s="62">
        <f>D94+D95</f>
        <v>494</v>
      </c>
      <c r="E96" s="63">
        <f>G96/D96</f>
        <v>7.3927125506072873</v>
      </c>
      <c r="F96" s="53">
        <f>F94+F95</f>
        <v>15</v>
      </c>
      <c r="G96" s="64">
        <f>G94+G95</f>
        <v>3652</v>
      </c>
    </row>
    <row r="97" spans="1:10" s="12" customFormat="1" ht="18" customHeight="1" x14ac:dyDescent="0.25">
      <c r="A97" s="12">
        <v>1</v>
      </c>
      <c r="B97" s="65" t="s">
        <v>35</v>
      </c>
      <c r="C97" s="57"/>
      <c r="D97" s="27">
        <f>D92+D96</f>
        <v>759</v>
      </c>
      <c r="E97" s="28">
        <f>G97/D97</f>
        <v>7.3346508563899873</v>
      </c>
      <c r="F97" s="27">
        <f>F92+F96</f>
        <v>21</v>
      </c>
      <c r="G97" s="27">
        <f>G92+G96</f>
        <v>5567</v>
      </c>
    </row>
    <row r="98" spans="1:10" s="12" customFormat="1" ht="30" customHeight="1" x14ac:dyDescent="0.25">
      <c r="A98" s="12">
        <v>1</v>
      </c>
      <c r="B98" s="66" t="s">
        <v>61</v>
      </c>
      <c r="C98" s="26"/>
      <c r="D98" s="67">
        <f>2964+260</f>
        <v>3224</v>
      </c>
      <c r="E98" s="68"/>
      <c r="F98" s="52"/>
      <c r="G98" s="52"/>
    </row>
    <row r="99" spans="1:10" ht="15.75" thickBot="1" x14ac:dyDescent="0.3">
      <c r="A99" s="12">
        <v>1</v>
      </c>
      <c r="B99" s="69" t="s">
        <v>10</v>
      </c>
      <c r="C99" s="70"/>
      <c r="D99" s="71"/>
      <c r="E99" s="71"/>
      <c r="F99" s="71"/>
      <c r="G99" s="71"/>
      <c r="I99" s="12"/>
    </row>
    <row r="100" spans="1:10" s="74" customFormat="1" x14ac:dyDescent="0.25">
      <c r="A100" s="12">
        <v>1</v>
      </c>
      <c r="B100" s="72"/>
      <c r="C100" s="73"/>
      <c r="D100" s="15"/>
      <c r="E100" s="15"/>
      <c r="F100" s="15"/>
      <c r="G100" s="15"/>
      <c r="I100" s="4"/>
    </row>
    <row r="101" spans="1:10" s="74" customFormat="1" ht="29.25" x14ac:dyDescent="0.25">
      <c r="A101" s="12">
        <v>1</v>
      </c>
      <c r="B101" s="75" t="s">
        <v>56</v>
      </c>
      <c r="C101" s="76"/>
      <c r="D101" s="18"/>
      <c r="E101" s="18"/>
      <c r="F101" s="18"/>
      <c r="G101" s="18"/>
      <c r="I101" s="4"/>
    </row>
    <row r="102" spans="1:10" s="74" customFormat="1" x14ac:dyDescent="0.25">
      <c r="A102" s="12">
        <v>1</v>
      </c>
      <c r="B102" s="29" t="s">
        <v>54</v>
      </c>
      <c r="C102" s="30"/>
      <c r="D102" s="18"/>
      <c r="E102" s="18"/>
      <c r="F102" s="18"/>
      <c r="G102" s="18"/>
    </row>
    <row r="103" spans="1:10" s="74" customFormat="1" x14ac:dyDescent="0.25">
      <c r="A103" s="12">
        <v>1</v>
      </c>
      <c r="B103" s="31" t="s">
        <v>38</v>
      </c>
      <c r="C103" s="30"/>
      <c r="D103" s="18">
        <f>D104+D105+D106+D107</f>
        <v>35395</v>
      </c>
      <c r="E103" s="18"/>
      <c r="F103" s="18"/>
      <c r="G103" s="18"/>
    </row>
    <row r="104" spans="1:10" s="74" customFormat="1" x14ac:dyDescent="0.25">
      <c r="A104" s="12">
        <v>1</v>
      </c>
      <c r="B104" s="31" t="s">
        <v>47</v>
      </c>
      <c r="C104" s="30"/>
      <c r="D104" s="18"/>
      <c r="E104" s="18"/>
      <c r="F104" s="18"/>
      <c r="G104" s="18"/>
    </row>
    <row r="105" spans="1:10" s="74" customFormat="1" ht="30" x14ac:dyDescent="0.25">
      <c r="A105" s="12">
        <v>1</v>
      </c>
      <c r="B105" s="31" t="s">
        <v>62</v>
      </c>
      <c r="C105" s="30"/>
      <c r="D105" s="18">
        <v>1940</v>
      </c>
      <c r="E105" s="18"/>
      <c r="F105" s="18"/>
      <c r="G105" s="18"/>
    </row>
    <row r="106" spans="1:10" s="74" customFormat="1" ht="30" x14ac:dyDescent="0.25">
      <c r="A106" s="12">
        <v>1</v>
      </c>
      <c r="B106" s="31" t="s">
        <v>63</v>
      </c>
      <c r="C106" s="30"/>
      <c r="D106" s="18"/>
      <c r="E106" s="18"/>
      <c r="F106" s="18"/>
      <c r="G106" s="18"/>
    </row>
    <row r="107" spans="1:10" s="74" customFormat="1" x14ac:dyDescent="0.25">
      <c r="A107" s="12">
        <v>1</v>
      </c>
      <c r="B107" s="31" t="s">
        <v>64</v>
      </c>
      <c r="C107" s="30"/>
      <c r="D107" s="18">
        <v>33455</v>
      </c>
      <c r="E107" s="18"/>
      <c r="F107" s="18"/>
      <c r="G107" s="18"/>
      <c r="H107" s="77"/>
      <c r="I107" s="78"/>
    </row>
    <row r="108" spans="1:10" s="74" customFormat="1" x14ac:dyDescent="0.25">
      <c r="A108" s="12">
        <v>1</v>
      </c>
      <c r="B108" s="33" t="s">
        <v>36</v>
      </c>
      <c r="C108" s="30"/>
      <c r="D108" s="18">
        <v>30886</v>
      </c>
      <c r="E108" s="18"/>
      <c r="F108" s="18"/>
      <c r="G108" s="18"/>
      <c r="H108" s="77"/>
      <c r="I108" s="77"/>
      <c r="J108" s="78"/>
    </row>
    <row r="109" spans="1:10" s="74" customFormat="1" x14ac:dyDescent="0.25">
      <c r="A109" s="12">
        <v>1</v>
      </c>
      <c r="B109" s="34" t="s">
        <v>46</v>
      </c>
      <c r="C109" s="30"/>
      <c r="D109" s="18">
        <v>36325</v>
      </c>
      <c r="E109" s="18"/>
      <c r="F109" s="18"/>
      <c r="G109" s="18"/>
      <c r="H109" s="77"/>
      <c r="J109" s="78"/>
    </row>
    <row r="110" spans="1:10" s="74" customFormat="1" x14ac:dyDescent="0.25">
      <c r="A110" s="12">
        <v>1</v>
      </c>
      <c r="B110" s="35" t="s">
        <v>42</v>
      </c>
      <c r="C110" s="30"/>
      <c r="D110" s="27">
        <f>D103+ROUND(D108*3.2,0)</f>
        <v>134230</v>
      </c>
      <c r="E110" s="18"/>
      <c r="F110" s="18"/>
      <c r="G110" s="18"/>
      <c r="H110" s="77"/>
      <c r="I110" s="77"/>
    </row>
    <row r="111" spans="1:10" s="74" customFormat="1" x14ac:dyDescent="0.25">
      <c r="A111" s="12">
        <v>1</v>
      </c>
      <c r="B111" s="29" t="s">
        <v>53</v>
      </c>
      <c r="C111" s="30"/>
      <c r="D111" s="18"/>
      <c r="E111" s="18"/>
      <c r="F111" s="18"/>
      <c r="G111" s="18"/>
    </row>
    <row r="112" spans="1:10" s="74" customFormat="1" x14ac:dyDescent="0.25">
      <c r="A112" s="12">
        <v>1</v>
      </c>
      <c r="B112" s="31" t="s">
        <v>38</v>
      </c>
      <c r="C112" s="30"/>
      <c r="D112" s="18">
        <f>D113+D114+D121+D129+D130+D131+D132+D133</f>
        <v>30363</v>
      </c>
      <c r="E112" s="18"/>
      <c r="F112" s="18"/>
      <c r="G112" s="18"/>
    </row>
    <row r="113" spans="1:7" s="74" customFormat="1" x14ac:dyDescent="0.25">
      <c r="A113" s="12">
        <v>1</v>
      </c>
      <c r="B113" s="31" t="s">
        <v>47</v>
      </c>
      <c r="C113" s="30"/>
      <c r="D113" s="18"/>
      <c r="E113" s="18"/>
      <c r="F113" s="18"/>
      <c r="G113" s="18"/>
    </row>
    <row r="114" spans="1:7" s="74" customFormat="1" ht="30" x14ac:dyDescent="0.25">
      <c r="A114" s="12">
        <v>1</v>
      </c>
      <c r="B114" s="31" t="s">
        <v>48</v>
      </c>
      <c r="C114" s="30"/>
      <c r="D114" s="36">
        <f>D115+D116+D117+D119</f>
        <v>5926</v>
      </c>
      <c r="E114" s="18"/>
      <c r="F114" s="18"/>
      <c r="G114" s="18"/>
    </row>
    <row r="115" spans="1:7" s="74" customFormat="1" ht="30" x14ac:dyDescent="0.25">
      <c r="A115" s="12">
        <v>1</v>
      </c>
      <c r="B115" s="31" t="s">
        <v>49</v>
      </c>
      <c r="C115" s="30"/>
      <c r="D115" s="36">
        <v>3894</v>
      </c>
      <c r="E115" s="18"/>
      <c r="F115" s="18"/>
      <c r="G115" s="18"/>
    </row>
    <row r="116" spans="1:7" s="74" customFormat="1" ht="30" x14ac:dyDescent="0.25">
      <c r="A116" s="12">
        <v>1</v>
      </c>
      <c r="B116" s="31" t="s">
        <v>50</v>
      </c>
      <c r="C116" s="30"/>
      <c r="D116" s="36">
        <v>1575</v>
      </c>
      <c r="E116" s="18"/>
      <c r="F116" s="18"/>
      <c r="G116" s="18"/>
    </row>
    <row r="117" spans="1:7" s="74" customFormat="1" ht="45" x14ac:dyDescent="0.25">
      <c r="A117" s="12">
        <v>1</v>
      </c>
      <c r="B117" s="31" t="s">
        <v>74</v>
      </c>
      <c r="C117" s="30"/>
      <c r="D117" s="36"/>
      <c r="E117" s="18"/>
      <c r="F117" s="18"/>
      <c r="G117" s="18"/>
    </row>
    <row r="118" spans="1:7" s="74" customFormat="1" x14ac:dyDescent="0.25">
      <c r="A118" s="12">
        <v>1</v>
      </c>
      <c r="B118" s="37" t="s">
        <v>75</v>
      </c>
      <c r="C118" s="30"/>
      <c r="D118" s="36"/>
      <c r="E118" s="18"/>
      <c r="F118" s="18"/>
      <c r="G118" s="18"/>
    </row>
    <row r="119" spans="1:7" s="74" customFormat="1" ht="30" x14ac:dyDescent="0.25">
      <c r="A119" s="12">
        <v>1</v>
      </c>
      <c r="B119" s="31" t="s">
        <v>76</v>
      </c>
      <c r="C119" s="30"/>
      <c r="D119" s="36">
        <v>457</v>
      </c>
      <c r="E119" s="18"/>
      <c r="F119" s="18"/>
      <c r="G119" s="18"/>
    </row>
    <row r="120" spans="1:7" s="74" customFormat="1" x14ac:dyDescent="0.25">
      <c r="A120" s="12">
        <v>1</v>
      </c>
      <c r="B120" s="37" t="s">
        <v>75</v>
      </c>
      <c r="C120" s="30"/>
      <c r="D120" s="36">
        <v>52</v>
      </c>
      <c r="E120" s="18"/>
      <c r="F120" s="18"/>
      <c r="G120" s="18"/>
    </row>
    <row r="121" spans="1:7" s="74" customFormat="1" ht="30" x14ac:dyDescent="0.25">
      <c r="A121" s="12">
        <v>1</v>
      </c>
      <c r="B121" s="31" t="s">
        <v>65</v>
      </c>
      <c r="C121" s="30"/>
      <c r="D121" s="36">
        <f>D122+D123+D125+D127</f>
        <v>14437</v>
      </c>
      <c r="E121" s="18"/>
      <c r="F121" s="18"/>
      <c r="G121" s="18"/>
    </row>
    <row r="122" spans="1:7" s="74" customFormat="1" ht="30" x14ac:dyDescent="0.25">
      <c r="A122" s="12">
        <v>1</v>
      </c>
      <c r="B122" s="31" t="s">
        <v>66</v>
      </c>
      <c r="C122" s="30"/>
      <c r="D122" s="36">
        <v>2723</v>
      </c>
      <c r="E122" s="18"/>
      <c r="F122" s="18"/>
      <c r="G122" s="18"/>
    </row>
    <row r="123" spans="1:7" s="74" customFormat="1" ht="60" x14ac:dyDescent="0.25">
      <c r="A123" s="12">
        <v>1</v>
      </c>
      <c r="B123" s="31" t="s">
        <v>77</v>
      </c>
      <c r="C123" s="30"/>
      <c r="D123" s="36">
        <v>9780</v>
      </c>
      <c r="E123" s="18"/>
      <c r="F123" s="18"/>
      <c r="G123" s="18"/>
    </row>
    <row r="124" spans="1:7" s="74" customFormat="1" x14ac:dyDescent="0.25">
      <c r="A124" s="12">
        <v>1</v>
      </c>
      <c r="B124" s="37" t="s">
        <v>75</v>
      </c>
      <c r="C124" s="30"/>
      <c r="D124" s="36">
        <v>2036</v>
      </c>
      <c r="E124" s="18"/>
      <c r="F124" s="18"/>
      <c r="G124" s="18"/>
    </row>
    <row r="125" spans="1:7" s="74" customFormat="1" ht="45" x14ac:dyDescent="0.25">
      <c r="A125" s="12">
        <v>1</v>
      </c>
      <c r="B125" s="31" t="s">
        <v>78</v>
      </c>
      <c r="C125" s="30"/>
      <c r="D125" s="36">
        <v>1934</v>
      </c>
      <c r="E125" s="18"/>
      <c r="F125" s="18"/>
      <c r="G125" s="18"/>
    </row>
    <row r="126" spans="1:7" s="74" customFormat="1" x14ac:dyDescent="0.25">
      <c r="A126" s="12">
        <v>1</v>
      </c>
      <c r="B126" s="37" t="s">
        <v>75</v>
      </c>
      <c r="C126" s="30"/>
      <c r="D126" s="36">
        <v>1280</v>
      </c>
      <c r="E126" s="18"/>
      <c r="F126" s="18"/>
      <c r="G126" s="18"/>
    </row>
    <row r="127" spans="1:7" s="74" customFormat="1" ht="30" x14ac:dyDescent="0.25">
      <c r="A127" s="12">
        <v>1</v>
      </c>
      <c r="B127" s="31" t="s">
        <v>67</v>
      </c>
      <c r="C127" s="30"/>
      <c r="D127" s="36"/>
      <c r="E127" s="18"/>
      <c r="F127" s="18"/>
      <c r="G127" s="18"/>
    </row>
    <row r="128" spans="1:7" s="74" customFormat="1" x14ac:dyDescent="0.25">
      <c r="A128" s="12">
        <v>1</v>
      </c>
      <c r="B128" s="37" t="s">
        <v>75</v>
      </c>
      <c r="C128" s="30"/>
      <c r="D128" s="36"/>
      <c r="E128" s="18"/>
      <c r="F128" s="18"/>
      <c r="G128" s="18"/>
    </row>
    <row r="129" spans="1:7" s="74" customFormat="1" ht="45" x14ac:dyDescent="0.25">
      <c r="A129" s="12">
        <v>1</v>
      </c>
      <c r="B129" s="31" t="s">
        <v>68</v>
      </c>
      <c r="C129" s="30"/>
      <c r="D129" s="36"/>
      <c r="E129" s="18"/>
      <c r="F129" s="18"/>
      <c r="G129" s="18"/>
    </row>
    <row r="130" spans="1:7" s="74" customFormat="1" ht="30" x14ac:dyDescent="0.25">
      <c r="A130" s="12">
        <v>1</v>
      </c>
      <c r="B130" s="31" t="s">
        <v>69</v>
      </c>
      <c r="C130" s="30"/>
      <c r="D130" s="36">
        <v>10000</v>
      </c>
      <c r="E130" s="18"/>
      <c r="F130" s="18"/>
      <c r="G130" s="18"/>
    </row>
    <row r="131" spans="1:7" s="74" customFormat="1" ht="30" x14ac:dyDescent="0.25">
      <c r="A131" s="12">
        <v>1</v>
      </c>
      <c r="B131" s="31" t="s">
        <v>70</v>
      </c>
      <c r="C131" s="30"/>
      <c r="D131" s="36"/>
      <c r="E131" s="18"/>
      <c r="F131" s="18"/>
      <c r="G131" s="18"/>
    </row>
    <row r="132" spans="1:7" s="74" customFormat="1" x14ac:dyDescent="0.25">
      <c r="A132" s="12">
        <v>1</v>
      </c>
      <c r="B132" s="31" t="s">
        <v>71</v>
      </c>
      <c r="C132" s="30"/>
      <c r="D132" s="18"/>
      <c r="E132" s="18"/>
      <c r="F132" s="18"/>
      <c r="G132" s="18"/>
    </row>
    <row r="133" spans="1:7" s="74" customFormat="1" x14ac:dyDescent="0.25">
      <c r="A133" s="12">
        <v>1</v>
      </c>
      <c r="B133" s="31" t="s">
        <v>80</v>
      </c>
      <c r="C133" s="30"/>
      <c r="D133" s="18"/>
      <c r="E133" s="18"/>
      <c r="F133" s="18"/>
      <c r="G133" s="18"/>
    </row>
    <row r="134" spans="1:7" s="74" customFormat="1" x14ac:dyDescent="0.25">
      <c r="A134" s="12">
        <v>1</v>
      </c>
      <c r="B134" s="34" t="s">
        <v>81</v>
      </c>
      <c r="C134" s="30"/>
      <c r="D134" s="18"/>
      <c r="E134" s="18"/>
      <c r="F134" s="18"/>
      <c r="G134" s="18"/>
    </row>
    <row r="135" spans="1:7" s="74" customFormat="1" x14ac:dyDescent="0.25">
      <c r="A135" s="12">
        <v>1</v>
      </c>
      <c r="B135" s="33" t="s">
        <v>36</v>
      </c>
      <c r="C135" s="30"/>
      <c r="D135" s="18"/>
      <c r="E135" s="18"/>
      <c r="F135" s="18"/>
      <c r="G135" s="18"/>
    </row>
    <row r="136" spans="1:7" s="74" customFormat="1" x14ac:dyDescent="0.25">
      <c r="A136" s="12">
        <v>1</v>
      </c>
      <c r="B136" s="34" t="s">
        <v>46</v>
      </c>
      <c r="C136" s="30"/>
      <c r="D136" s="18"/>
      <c r="E136" s="18"/>
      <c r="F136" s="18"/>
      <c r="G136" s="18"/>
    </row>
    <row r="137" spans="1:7" s="74" customFormat="1" ht="30" x14ac:dyDescent="0.25">
      <c r="A137" s="12">
        <v>1</v>
      </c>
      <c r="B137" s="33" t="s">
        <v>37</v>
      </c>
      <c r="C137" s="30"/>
      <c r="D137" s="18">
        <v>12769</v>
      </c>
      <c r="E137" s="18"/>
      <c r="F137" s="18"/>
      <c r="G137" s="18"/>
    </row>
    <row r="138" spans="1:7" s="74" customFormat="1" x14ac:dyDescent="0.25">
      <c r="A138" s="12">
        <v>1</v>
      </c>
      <c r="B138" s="38" t="s">
        <v>57</v>
      </c>
      <c r="C138" s="30"/>
      <c r="D138" s="18"/>
      <c r="E138" s="18"/>
      <c r="F138" s="18"/>
      <c r="G138" s="18"/>
    </row>
    <row r="139" spans="1:7" s="74" customFormat="1" x14ac:dyDescent="0.25">
      <c r="A139" s="12">
        <v>1</v>
      </c>
      <c r="B139" s="39" t="s">
        <v>79</v>
      </c>
      <c r="C139" s="30"/>
      <c r="D139" s="18"/>
      <c r="E139" s="18"/>
      <c r="F139" s="18"/>
      <c r="G139" s="18"/>
    </row>
    <row r="140" spans="1:7" s="74" customFormat="1" x14ac:dyDescent="0.25">
      <c r="A140" s="12">
        <v>1</v>
      </c>
      <c r="B140" s="35" t="s">
        <v>52</v>
      </c>
      <c r="C140" s="30"/>
      <c r="D140" s="27">
        <f>D112+ROUND(D135*3.2,0)+D137</f>
        <v>43132</v>
      </c>
      <c r="E140" s="18"/>
      <c r="F140" s="18"/>
      <c r="G140" s="18"/>
    </row>
    <row r="141" spans="1:7" s="74" customFormat="1" ht="16.5" customHeight="1" x14ac:dyDescent="0.25">
      <c r="A141" s="12">
        <v>1</v>
      </c>
      <c r="B141" s="40" t="s">
        <v>51</v>
      </c>
      <c r="C141" s="30"/>
      <c r="D141" s="27">
        <f>D110+D140</f>
        <v>177362</v>
      </c>
      <c r="E141" s="18"/>
      <c r="F141" s="18"/>
      <c r="G141" s="18"/>
    </row>
    <row r="142" spans="1:7" s="74" customFormat="1" x14ac:dyDescent="0.25">
      <c r="A142" s="12">
        <v>1</v>
      </c>
      <c r="B142" s="42" t="s">
        <v>39</v>
      </c>
      <c r="C142" s="79"/>
      <c r="D142" s="18"/>
      <c r="E142" s="18"/>
      <c r="F142" s="18"/>
      <c r="G142" s="18"/>
    </row>
    <row r="143" spans="1:7" s="74" customFormat="1" x14ac:dyDescent="0.25">
      <c r="A143" s="12">
        <v>1</v>
      </c>
      <c r="B143" s="44" t="s">
        <v>22</v>
      </c>
      <c r="C143" s="80"/>
      <c r="D143" s="36">
        <v>4100</v>
      </c>
      <c r="E143" s="18"/>
      <c r="F143" s="18"/>
      <c r="G143" s="27"/>
    </row>
    <row r="144" spans="1:7" s="74" customFormat="1" x14ac:dyDescent="0.25">
      <c r="A144" s="12">
        <v>1</v>
      </c>
      <c r="B144" s="44" t="s">
        <v>23</v>
      </c>
      <c r="C144" s="80"/>
      <c r="D144" s="36">
        <v>2500</v>
      </c>
      <c r="E144" s="18"/>
      <c r="F144" s="18"/>
      <c r="G144" s="27"/>
    </row>
    <row r="145" spans="1:9" s="74" customFormat="1" x14ac:dyDescent="0.25">
      <c r="A145" s="12">
        <v>1</v>
      </c>
      <c r="B145" s="44" t="s">
        <v>24</v>
      </c>
      <c r="C145" s="18"/>
      <c r="D145" s="18">
        <v>2500</v>
      </c>
      <c r="E145" s="18"/>
      <c r="F145" s="18"/>
      <c r="G145" s="27"/>
    </row>
    <row r="146" spans="1:9" s="74" customFormat="1" x14ac:dyDescent="0.25">
      <c r="A146" s="12">
        <v>1</v>
      </c>
      <c r="B146" s="44" t="s">
        <v>28</v>
      </c>
      <c r="C146" s="18"/>
      <c r="D146" s="18">
        <v>2100</v>
      </c>
      <c r="E146" s="18"/>
      <c r="F146" s="18"/>
      <c r="G146" s="27"/>
    </row>
    <row r="147" spans="1:9" s="74" customFormat="1" ht="21" customHeight="1" x14ac:dyDescent="0.25">
      <c r="A147" s="12">
        <v>1</v>
      </c>
      <c r="B147" s="47" t="s">
        <v>7</v>
      </c>
      <c r="C147" s="79"/>
      <c r="D147" s="27"/>
      <c r="E147" s="18"/>
      <c r="F147" s="18"/>
      <c r="G147" s="18"/>
    </row>
    <row r="148" spans="1:9" x14ac:dyDescent="0.25">
      <c r="A148" s="12">
        <v>1</v>
      </c>
      <c r="B148" s="54" t="s">
        <v>34</v>
      </c>
      <c r="C148" s="79"/>
      <c r="D148" s="18"/>
      <c r="E148" s="18"/>
      <c r="F148" s="18"/>
      <c r="G148" s="18"/>
      <c r="I148" s="74"/>
    </row>
    <row r="149" spans="1:9" x14ac:dyDescent="0.25">
      <c r="A149" s="12">
        <v>1</v>
      </c>
      <c r="B149" s="56" t="s">
        <v>44</v>
      </c>
      <c r="C149" s="81">
        <v>240</v>
      </c>
      <c r="D149" s="18">
        <v>891</v>
      </c>
      <c r="E149" s="82">
        <v>8</v>
      </c>
      <c r="F149" s="18">
        <f>ROUND(G149/C149,0)</f>
        <v>30</v>
      </c>
      <c r="G149" s="18">
        <f>ROUND(D149*E149,0)</f>
        <v>7128</v>
      </c>
      <c r="I149" s="74"/>
    </row>
    <row r="150" spans="1:9" ht="18.75" customHeight="1" x14ac:dyDescent="0.25">
      <c r="A150" s="12">
        <v>1</v>
      </c>
      <c r="B150" s="51" t="s">
        <v>45</v>
      </c>
      <c r="C150" s="81"/>
      <c r="D150" s="52">
        <f>D149</f>
        <v>891</v>
      </c>
      <c r="E150" s="83">
        <f>G150/D150</f>
        <v>8</v>
      </c>
      <c r="F150" s="52">
        <f>F149</f>
        <v>30</v>
      </c>
      <c r="G150" s="52">
        <f>G149</f>
        <v>7128</v>
      </c>
    </row>
    <row r="151" spans="1:9" ht="18.75" customHeight="1" x14ac:dyDescent="0.25">
      <c r="A151" s="12">
        <v>1</v>
      </c>
      <c r="B151" s="84" t="s">
        <v>35</v>
      </c>
      <c r="C151" s="81"/>
      <c r="D151" s="85">
        <f>D150</f>
        <v>891</v>
      </c>
      <c r="E151" s="86">
        <f>E150</f>
        <v>8</v>
      </c>
      <c r="F151" s="85">
        <f>F150</f>
        <v>30</v>
      </c>
      <c r="G151" s="85">
        <f>G150</f>
        <v>7128</v>
      </c>
    </row>
    <row r="152" spans="1:9" ht="15.75" thickBot="1" x14ac:dyDescent="0.3">
      <c r="A152" s="12">
        <v>1</v>
      </c>
      <c r="B152" s="87" t="s">
        <v>10</v>
      </c>
      <c r="C152" s="87"/>
      <c r="D152" s="88"/>
      <c r="E152" s="88"/>
      <c r="F152" s="88"/>
      <c r="G152" s="88"/>
    </row>
  </sheetData>
  <mergeCells count="7">
    <mergeCell ref="F1:G5"/>
    <mergeCell ref="B8:G9"/>
    <mergeCell ref="C10:C12"/>
    <mergeCell ref="G10:G12"/>
    <mergeCell ref="E10:E12"/>
    <mergeCell ref="F10:F12"/>
    <mergeCell ref="D10:D12"/>
  </mergeCells>
  <pageMargins left="0.39370078740157483" right="0" top="0.31496062992125984" bottom="0.31496062992125984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Хабаровск-2</vt:lpstr>
      <vt:lpstr>'Хабаровск-2'!Заголовки_для_печати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Москвич Наталья Владимировна</cp:lastModifiedBy>
  <cp:lastPrinted>2018-05-22T01:03:29Z</cp:lastPrinted>
  <dcterms:created xsi:type="dcterms:W3CDTF">2011-12-09T04:00:35Z</dcterms:created>
  <dcterms:modified xsi:type="dcterms:W3CDTF">2018-05-22T01:03:31Z</dcterms:modified>
</cp:coreProperties>
</file>